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cesco\Downloads\"/>
    </mc:Choice>
  </mc:AlternateContent>
  <xr:revisionPtr revIDLastSave="0" documentId="8_{8DFC7A14-704C-419C-ABFD-15D99BF15098}" xr6:coauthVersionLast="47" xr6:coauthVersionMax="47" xr10:uidLastSave="{00000000-0000-0000-0000-000000000000}"/>
  <bookViews>
    <workbookView xWindow="-120" yWindow="-120" windowWidth="29040" windowHeight="17640" tabRatio="802" firstSheet="28" activeTab="34" xr2:uid="{5DA4285B-E22C-460D-A111-2E832EE3922F}"/>
  </bookViews>
  <sheets>
    <sheet name="Gennaio 25" sheetId="1" r:id="rId1"/>
    <sheet name="Gennaio25BP" sheetId="2" r:id="rId2"/>
    <sheet name="Gennaio 25BPAnticipi" sheetId="3" r:id="rId3"/>
    <sheet name="Febbraio 25" sheetId="4" r:id="rId4"/>
    <sheet name="Febbraio25BP" sheetId="5" r:id="rId5"/>
    <sheet name="Febbraio 25BPAnticipi" sheetId="6" r:id="rId6"/>
    <sheet name="Marzo 25" sheetId="7" r:id="rId7"/>
    <sheet name="Marzo 25BP" sheetId="8" r:id="rId8"/>
    <sheet name="Marzo 25BPAnticipi" sheetId="9" r:id="rId9"/>
    <sheet name="Aprile 25" sheetId="10" r:id="rId10"/>
    <sheet name="Aprile 25BP" sheetId="11" r:id="rId11"/>
    <sheet name="Aprile 25BPAnticipi " sheetId="12" r:id="rId12"/>
    <sheet name="Maggio 25" sheetId="13" r:id="rId13"/>
    <sheet name="Maggio 25BP" sheetId="14" r:id="rId14"/>
    <sheet name="Maggio 25BPAnticipi" sheetId="15" r:id="rId15"/>
    <sheet name="Giugno 25" sheetId="16" r:id="rId16"/>
    <sheet name="Giugno 25BP" sheetId="17" r:id="rId17"/>
    <sheet name="Giugno 25BPAnticipi" sheetId="18" r:id="rId18"/>
    <sheet name="Luglio 25" sheetId="19" r:id="rId19"/>
    <sheet name="Luglio 25BP" sheetId="20" r:id="rId20"/>
    <sheet name="Luglio 25BPAnticipi" sheetId="21" r:id="rId21"/>
    <sheet name="Agosto 25" sheetId="24" r:id="rId22"/>
    <sheet name="Agosto 25BP" sheetId="22" r:id="rId23"/>
    <sheet name="Agosto 25BPAnticipi" sheetId="23" r:id="rId24"/>
    <sheet name="Settembre 25" sheetId="25" r:id="rId25"/>
    <sheet name="Settembre 25BP" sheetId="26" r:id="rId26"/>
    <sheet name="Settembre 25BPAnticipi" sheetId="27" r:id="rId27"/>
    <sheet name="Ottobre 25" sheetId="28" r:id="rId28"/>
    <sheet name="Ottobre 25BP " sheetId="29" r:id="rId29"/>
    <sheet name="Ottobre 25BPAnticipi" sheetId="30" r:id="rId30"/>
    <sheet name="Novembre 25" sheetId="32" r:id="rId31"/>
    <sheet name="Novembre 25BP" sheetId="31" r:id="rId32"/>
    <sheet name="Novembre 25BPAnticipi" sheetId="33" r:id="rId33"/>
    <sheet name="Dicembre 25" sheetId="34" r:id="rId34"/>
    <sheet name="Dicembre 25BP" sheetId="35" r:id="rId35"/>
    <sheet name="Dicembre 25BPAnticipi" sheetId="36" r:id="rId36"/>
  </sheets>
  <externalReferences>
    <externalReference r:id="rId37"/>
  </externalReferences>
  <definedNames>
    <definedName name="_xlnm._FilterDatabase" localSheetId="21" hidden="1">'Agosto 25'!$A$4:$K$5</definedName>
    <definedName name="_xlnm._FilterDatabase" localSheetId="22" hidden="1">'Agosto 25BP'!$A$1:$A$54</definedName>
    <definedName name="_xlnm._FilterDatabase" localSheetId="23" hidden="1">'Agosto 25BPAnticipi'!$A$4:$K$5</definedName>
    <definedName name="_xlnm._FilterDatabase" localSheetId="9" hidden="1">'Aprile 25'!$A$4:$K$5</definedName>
    <definedName name="_xlnm._FilterDatabase" localSheetId="10" hidden="1">'Aprile 25BP'!$A$4:$K$5</definedName>
    <definedName name="_xlnm._FilterDatabase" localSheetId="11" hidden="1">'Aprile 25BPAnticipi '!$A$4:$K$5</definedName>
    <definedName name="_xlnm._FilterDatabase" localSheetId="33" hidden="1">'Dicembre 25'!$A$4:$K$5</definedName>
    <definedName name="_xlnm._FilterDatabase" localSheetId="34" hidden="1">'Dicembre 25BP'!$A$4:$K$5</definedName>
    <definedName name="_xlnm._FilterDatabase" localSheetId="35" hidden="1">'Dicembre 25BPAnticipi'!$A$4:$K$5</definedName>
    <definedName name="_xlnm._FilterDatabase" localSheetId="3" hidden="1">'Febbraio 25'!$A$4:$K$5</definedName>
    <definedName name="_xlnm._FilterDatabase" localSheetId="5" hidden="1">'Febbraio 25BPAnticipi'!$A$4:$K$5</definedName>
    <definedName name="_xlnm._FilterDatabase" localSheetId="4" hidden="1">Febbraio25BP!$A$4:$K$5</definedName>
    <definedName name="_xlnm._FilterDatabase" localSheetId="0" hidden="1">'Gennaio 25'!$A$4:$K$5</definedName>
    <definedName name="_xlnm._FilterDatabase" localSheetId="2" hidden="1">'Gennaio 25BPAnticipi'!$A$4:$K$4</definedName>
    <definedName name="_xlnm._FilterDatabase" localSheetId="1" hidden="1">Gennaio25BP!$A$4:$K$5</definedName>
    <definedName name="_xlnm._FilterDatabase" localSheetId="15" hidden="1">'Giugno 25'!$A$4:$K$5</definedName>
    <definedName name="_xlnm._FilterDatabase" localSheetId="16" hidden="1">'Giugno 25BP'!$A$4:$K$5</definedName>
    <definedName name="_xlnm._FilterDatabase" localSheetId="17" hidden="1">'Giugno 25BPAnticipi'!$A$4:$K$5</definedName>
    <definedName name="_xlnm._FilterDatabase" localSheetId="18" hidden="1">'Luglio 25'!$A$4:$K$5</definedName>
    <definedName name="_xlnm._FilterDatabase" localSheetId="19" hidden="1">'Luglio 25BP'!$A$4:$K$5</definedName>
    <definedName name="_xlnm._FilterDatabase" localSheetId="20" hidden="1">'Luglio 25BPAnticipi'!$A$4:$K$5</definedName>
    <definedName name="_xlnm._FilterDatabase" localSheetId="12" hidden="1">'Maggio 25'!$A$4:$K$5</definedName>
    <definedName name="_xlnm._FilterDatabase" localSheetId="13" hidden="1">'Maggio 25BP'!$A$4:$K$5</definedName>
    <definedName name="_xlnm._FilterDatabase" localSheetId="14" hidden="1">'Maggio 25BPAnticipi'!$A$4:$K$5</definedName>
    <definedName name="_xlnm._FilterDatabase" localSheetId="6" hidden="1">'Marzo 25'!$A$4:$K$5</definedName>
    <definedName name="_xlnm._FilterDatabase" localSheetId="7" hidden="1">'Marzo 25BP'!$A$4:$L$83</definedName>
    <definedName name="_xlnm._FilterDatabase" localSheetId="8" hidden="1">'Marzo 25BPAnticipi'!$A$4:$K$5</definedName>
    <definedName name="_xlnm._FilterDatabase" localSheetId="30" hidden="1">'Novembre 25'!$A$4:$K$5</definedName>
    <definedName name="_xlnm._FilterDatabase" localSheetId="31" hidden="1">'Novembre 25BP'!$J$1:$J$86</definedName>
    <definedName name="_xlnm._FilterDatabase" localSheetId="32" hidden="1">'Novembre 25BPAnticipi'!$A$4:$K$5</definedName>
    <definedName name="_xlnm._FilterDatabase" localSheetId="27" hidden="1">'Ottobre 25'!$A$4:$K$5</definedName>
    <definedName name="_xlnm._FilterDatabase" localSheetId="28" hidden="1">'Ottobre 25BP '!$A$4:$K$5</definedName>
    <definedName name="_xlnm._FilterDatabase" localSheetId="29" hidden="1">'Ottobre 25BPAnticipi'!$A$4:$K$5</definedName>
    <definedName name="_xlnm._FilterDatabase" localSheetId="24" hidden="1">'Settembre 25'!$A$4:$K$4</definedName>
    <definedName name="_xlnm._FilterDatabase" localSheetId="25" hidden="1">'Settembre 25BP'!$A$4:$K$5</definedName>
    <definedName name="_xlnm._FilterDatabase" localSheetId="26" hidden="1">'Settembre 25BPAnticipi'!$A$4:$K$5</definedName>
    <definedName name="_xlnm.Print_Area" localSheetId="21">'Agosto 25'!$A$1:$K$5</definedName>
    <definedName name="_xlnm.Print_Area" localSheetId="22">'Agosto 25BP'!$A$1:$K$5</definedName>
    <definedName name="_xlnm.Print_Area" localSheetId="23">'Agosto 25BPAnticipi'!$A$1:$K$5</definedName>
    <definedName name="_xlnm.Print_Area" localSheetId="9">'Aprile 25'!$A$1:$K$5</definedName>
    <definedName name="_xlnm.Print_Area" localSheetId="10">'Aprile 25BP'!$A$1:$K$5</definedName>
    <definedName name="_xlnm.Print_Area" localSheetId="11">'Aprile 25BPAnticipi '!$A$1:$K$5</definedName>
    <definedName name="_xlnm.Print_Area" localSheetId="33">'Dicembre 25'!$A$1:$K$5</definedName>
    <definedName name="_xlnm.Print_Area" localSheetId="34">'Dicembre 25BP'!$A$1:$K$5</definedName>
    <definedName name="_xlnm.Print_Area" localSheetId="35">'Dicembre 25BPAnticipi'!$A$1:$K$5</definedName>
    <definedName name="_xlnm.Print_Area" localSheetId="3">'Febbraio 25'!$A$1:$K$5</definedName>
    <definedName name="_xlnm.Print_Area" localSheetId="5">'Febbraio 25BPAnticipi'!$A$1:$K$5</definedName>
    <definedName name="_xlnm.Print_Area" localSheetId="4">Febbraio25BP!$A$1:$K$5</definedName>
    <definedName name="_xlnm.Print_Area" localSheetId="0">'Gennaio 25'!$A$1:$K$5</definedName>
    <definedName name="_xlnm.Print_Area" localSheetId="2">'Gennaio 25BPAnticipi'!$A$1:$K$4</definedName>
    <definedName name="_xlnm.Print_Area" localSheetId="1">Gennaio25BP!$A$1:$K$5</definedName>
    <definedName name="_xlnm.Print_Area" localSheetId="15">'Giugno 25'!$A$1:$K$5</definedName>
    <definedName name="_xlnm.Print_Area" localSheetId="16">'Giugno 25BP'!$A$1:$K$5</definedName>
    <definedName name="_xlnm.Print_Area" localSheetId="17">'Giugno 25BPAnticipi'!$A$1:$K$5</definedName>
    <definedName name="_xlnm.Print_Area" localSheetId="18">'Luglio 25'!$A$1:$K$5</definedName>
    <definedName name="_xlnm.Print_Area" localSheetId="19">'Luglio 25BP'!$A$1:$K$5</definedName>
    <definedName name="_xlnm.Print_Area" localSheetId="20">'Luglio 25BPAnticipi'!$A$1:$K$5</definedName>
    <definedName name="_xlnm.Print_Area" localSheetId="12">'Maggio 25'!$A$1:$K$5</definedName>
    <definedName name="_xlnm.Print_Area" localSheetId="13">'Maggio 25BP'!$A$1:$K$5</definedName>
    <definedName name="_xlnm.Print_Area" localSheetId="14">'Maggio 25BPAnticipi'!$A$1:$K$5</definedName>
    <definedName name="_xlnm.Print_Area" localSheetId="6">'Marzo 25'!$A$1:$K$5</definedName>
    <definedName name="_xlnm.Print_Area" localSheetId="7">'Marzo 25BP'!$A$1:$K$5</definedName>
    <definedName name="_xlnm.Print_Area" localSheetId="8">'Marzo 25BPAnticipi'!$A$1:$K$5</definedName>
    <definedName name="_xlnm.Print_Area" localSheetId="30">'Novembre 25'!$A$1:$K$5</definedName>
    <definedName name="_xlnm.Print_Area" localSheetId="31">'Novembre 25BP'!$A$1:$K$5</definedName>
    <definedName name="_xlnm.Print_Area" localSheetId="32">'Novembre 25BPAnticipi'!$A$1:$K$5</definedName>
    <definedName name="_xlnm.Print_Area" localSheetId="27">'Ottobre 25'!$A$1:$K$5</definedName>
    <definedName name="_xlnm.Print_Area" localSheetId="28">'Ottobre 25BP '!$A$1:$K$5</definedName>
    <definedName name="_xlnm.Print_Area" localSheetId="29">'Ottobre 25BPAnticipi'!$A$1:$K$5</definedName>
    <definedName name="_xlnm.Print_Area" localSheetId="24">'Settembre 25'!$A$1:$K$4</definedName>
    <definedName name="_xlnm.Print_Area" localSheetId="25">'Settembre 25BP'!$A$1:$K$5</definedName>
    <definedName name="_xlnm.Print_Area" localSheetId="26">'Settembre 25BPAnticipi'!$A$1:$K$5</definedName>
  </definedNames>
  <calcPr calcId="191029" fullPrecision="0"/>
</workbook>
</file>

<file path=xl/calcChain.xml><?xml version="1.0" encoding="utf-8"?>
<calcChain xmlns="http://schemas.openxmlformats.org/spreadsheetml/2006/main">
  <c r="K22" i="35" l="1"/>
  <c r="J64" i="34"/>
  <c r="K43" i="34"/>
  <c r="J48" i="32"/>
  <c r="K39" i="13"/>
  <c r="K14" i="13"/>
  <c r="J39" i="10"/>
  <c r="J43" i="10"/>
  <c r="J38" i="10"/>
  <c r="J37" i="10"/>
  <c r="K115" i="11"/>
  <c r="K113" i="11"/>
  <c r="J29" i="1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82" i="26"/>
  <c r="L83" i="26"/>
  <c r="L84" i="26"/>
  <c r="L85" i="26"/>
  <c r="L86" i="26"/>
  <c r="L87" i="26"/>
  <c r="L88" i="26"/>
  <c r="L89" i="26"/>
  <c r="L90" i="26"/>
  <c r="L91" i="26"/>
  <c r="L92" i="26"/>
  <c r="L93" i="26"/>
  <c r="L94" i="26"/>
  <c r="L95" i="26"/>
  <c r="L96" i="26"/>
  <c r="L97" i="26"/>
  <c r="L98" i="26"/>
  <c r="L99" i="26"/>
  <c r="L100" i="26"/>
  <c r="L101" i="26"/>
  <c r="L102" i="26"/>
  <c r="L6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L68" i="29"/>
  <c r="L69" i="29"/>
  <c r="L70" i="29"/>
  <c r="L71" i="29"/>
  <c r="L72" i="29"/>
  <c r="L73" i="29"/>
  <c r="L74" i="29"/>
  <c r="L75" i="29"/>
  <c r="L76" i="29"/>
  <c r="L77" i="29"/>
  <c r="L78" i="29"/>
  <c r="L79" i="29"/>
  <c r="L80" i="29"/>
  <c r="L81" i="29"/>
  <c r="L82" i="29"/>
  <c r="L83" i="29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61" i="31"/>
  <c r="L62" i="31"/>
  <c r="L63" i="31"/>
  <c r="L64" i="31"/>
  <c r="L65" i="31"/>
  <c r="L6" i="35"/>
  <c r="L7" i="35"/>
  <c r="L8" i="35"/>
  <c r="L9" i="35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52" i="35"/>
  <c r="L53" i="35"/>
  <c r="L54" i="35"/>
  <c r="L55" i="35"/>
  <c r="L56" i="35"/>
  <c r="L57" i="35"/>
  <c r="L58" i="35"/>
  <c r="L59" i="35"/>
  <c r="L60" i="35"/>
  <c r="L61" i="35"/>
  <c r="L62" i="35"/>
  <c r="L63" i="35"/>
  <c r="L64" i="35"/>
  <c r="L65" i="35"/>
  <c r="L66" i="35"/>
  <c r="L67" i="35"/>
  <c r="L68" i="35"/>
  <c r="L69" i="35"/>
  <c r="L70" i="35"/>
  <c r="L71" i="35"/>
  <c r="L72" i="35"/>
  <c r="L73" i="35"/>
  <c r="L74" i="35"/>
  <c r="L75" i="35"/>
  <c r="L76" i="35"/>
  <c r="L77" i="35"/>
  <c r="L78" i="35"/>
  <c r="L79" i="35"/>
  <c r="L80" i="35"/>
  <c r="L81" i="35"/>
  <c r="L82" i="35"/>
  <c r="L83" i="35"/>
  <c r="L84" i="35"/>
  <c r="L85" i="35"/>
  <c r="L86" i="35"/>
  <c r="L87" i="35"/>
  <c r="L88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J31" i="5"/>
  <c r="L6" i="3"/>
  <c r="L8" i="3"/>
  <c r="L6" i="6"/>
  <c r="L8" i="6"/>
  <c r="L6" i="9"/>
  <c r="L8" i="9"/>
  <c r="L6" i="12"/>
  <c r="L8" i="12"/>
  <c r="L6" i="15"/>
  <c r="L10" i="15"/>
  <c r="L6" i="18"/>
  <c r="L9" i="18"/>
  <c r="L6" i="21"/>
  <c r="L8" i="21"/>
  <c r="L6" i="23"/>
  <c r="L8" i="23"/>
  <c r="L10" i="27"/>
  <c r="L6" i="30"/>
  <c r="L10" i="30"/>
  <c r="L6" i="33"/>
  <c r="L16" i="33"/>
  <c r="L6" i="36"/>
  <c r="L11" i="36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6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2" i="28"/>
  <c r="L53" i="28"/>
  <c r="L54" i="28"/>
  <c r="L6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6" i="34"/>
  <c r="L7" i="34"/>
  <c r="L8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L34" i="34"/>
  <c r="L35" i="34"/>
  <c r="L36" i="34"/>
  <c r="L37" i="34"/>
  <c r="L38" i="34"/>
  <c r="L39" i="34"/>
  <c r="L40" i="34"/>
  <c r="L41" i="34"/>
  <c r="L42" i="34"/>
  <c r="L43" i="34"/>
  <c r="L44" i="34"/>
  <c r="L45" i="34"/>
  <c r="L46" i="34"/>
  <c r="L47" i="34"/>
  <c r="L48" i="34"/>
  <c r="L49" i="34"/>
  <c r="L50" i="34"/>
  <c r="L51" i="34"/>
  <c r="L52" i="34"/>
  <c r="L53" i="34"/>
  <c r="L54" i="34"/>
  <c r="L55" i="34"/>
  <c r="L56" i="34"/>
  <c r="L57" i="34"/>
  <c r="L58" i="34"/>
  <c r="L59" i="34"/>
  <c r="L60" i="34"/>
  <c r="L61" i="34"/>
  <c r="L62" i="34"/>
  <c r="L63" i="34"/>
  <c r="L64" i="34"/>
  <c r="L65" i="34"/>
  <c r="L66" i="34"/>
  <c r="L67" i="34"/>
  <c r="L68" i="34"/>
  <c r="L69" i="34"/>
  <c r="L70" i="34"/>
  <c r="L71" i="34"/>
  <c r="L72" i="34"/>
  <c r="L73" i="34"/>
  <c r="L74" i="34"/>
  <c r="L75" i="34"/>
  <c r="L76" i="34"/>
  <c r="L77" i="34"/>
  <c r="L78" i="34"/>
  <c r="L79" i="34"/>
  <c r="L80" i="34"/>
  <c r="L81" i="34"/>
  <c r="L82" i="34"/>
  <c r="L83" i="34"/>
  <c r="L84" i="34"/>
  <c r="L85" i="34"/>
  <c r="L86" i="34"/>
  <c r="L87" i="34"/>
  <c r="L88" i="34"/>
  <c r="L89" i="34"/>
  <c r="L90" i="34"/>
  <c r="L91" i="34"/>
  <c r="L92" i="34"/>
  <c r="L93" i="34"/>
</calcChain>
</file>

<file path=xl/sharedStrings.xml><?xml version="1.0" encoding="utf-8"?>
<sst xmlns="http://schemas.openxmlformats.org/spreadsheetml/2006/main" count="2960" uniqueCount="899">
  <si>
    <t xml:space="preserve"> </t>
  </si>
  <si>
    <t>Data Pagamento</t>
  </si>
  <si>
    <t>Numero fattura</t>
  </si>
  <si>
    <t>Data Fattura</t>
  </si>
  <si>
    <t>Azienda</t>
  </si>
  <si>
    <t>Oggetto</t>
  </si>
  <si>
    <t>Codice commessa</t>
  </si>
  <si>
    <t>Valori Passivi</t>
  </si>
  <si>
    <t>Valori attivi</t>
  </si>
  <si>
    <t>Apetura/Chiusura</t>
  </si>
  <si>
    <t>Saldo iniziale</t>
  </si>
  <si>
    <t>Apertura Conto</t>
  </si>
  <si>
    <t>Chiusura Conto mese</t>
  </si>
  <si>
    <t>pagamento ns fattura</t>
  </si>
  <si>
    <t>VERITAS Spa</t>
  </si>
  <si>
    <t>Commissioni per bonifici</t>
  </si>
  <si>
    <t>Spese bancarie</t>
  </si>
  <si>
    <t>Dipendenti e Co.co.pro</t>
  </si>
  <si>
    <t>stipendio mese di DICEMBRE</t>
  </si>
  <si>
    <t>CFLI</t>
  </si>
  <si>
    <t>Assform Veneto</t>
  </si>
  <si>
    <t>Int. E comp. Di chiusura c/c</t>
  </si>
  <si>
    <t>Imposta di bollo ec</t>
  </si>
  <si>
    <t>100/E</t>
  </si>
  <si>
    <t>Int. E comp. Di chiusura c/c-anticipi</t>
  </si>
  <si>
    <t>PAGAMENTI GENNAIO BANCO POPOLARE 2025</t>
  </si>
  <si>
    <t>PAGAMENTI GENNAIO BANCA INTESA 2025</t>
  </si>
  <si>
    <t>PAGAMENTI GENNAIO BANCO POPOLARE ANTICIPI 2025</t>
  </si>
  <si>
    <t>PAGAMENTI DICEMBRE BANCO POPOLARE ANTICIPI 2025</t>
  </si>
  <si>
    <t>PAGAMENTI DICEMBRE BANCO POPOLARE 2025</t>
  </si>
  <si>
    <t>PAGAMENTI DICEMBRE BANCA INTESA 2025</t>
  </si>
  <si>
    <t>PAGAMENTI NOVEMBRE BANCO POPOLARE ANTICIPI 2025</t>
  </si>
  <si>
    <t>PAGAMENTI NOVEMBRE BANCO POPOLARE 2025</t>
  </si>
  <si>
    <t>PAGAMENTI NOVEMBRE BANCA INTESA 2025</t>
  </si>
  <si>
    <t>PAGAMENTI OTTOBRE BANCO POPOLARE ANTICIPI 2025</t>
  </si>
  <si>
    <t>PAGAMENTI OTTOBRE BANCO POPOLARE 2025</t>
  </si>
  <si>
    <t>PAGAMENTI OTTOBRE BANCA INTESA 2025</t>
  </si>
  <si>
    <t>PAGAMENTI SETTEMBRE BANCO POPOLARE ANTICIPI 2025</t>
  </si>
  <si>
    <t>PAGAMENTI SETTEMBRE BANCO POPOLARE 2025</t>
  </si>
  <si>
    <t>PAGAMENTI SETTEMBRE BANCA INTESA 2025</t>
  </si>
  <si>
    <t>PAGAMENTI AGOSTO BANCO POPOLARE ANTICIPI 2025</t>
  </si>
  <si>
    <t>PAGAMENTI AGOSTO BANCO POPOLARE 2025</t>
  </si>
  <si>
    <t>PAGAMENTI AGOSTO BANCA INTESA 2025</t>
  </si>
  <si>
    <t>PAGAMENTI LUGLIO BANCO POPOLARE ANTICIPI 2025</t>
  </si>
  <si>
    <t>PAGAMENTI LUGLIO BANCO POPOLARE 2025</t>
  </si>
  <si>
    <t>PAGAMENTI LUGLIO BANCA INTESA 2025</t>
  </si>
  <si>
    <t>PAGAMENTI GIUGNO BANCO POPOLARE ANTICIPI 2025</t>
  </si>
  <si>
    <t>PAGAMENTI GIUGNO BANCO POPOLARE 2025</t>
  </si>
  <si>
    <t>PAGAMENTI GIUGNO BANCA INTESA 2025</t>
  </si>
  <si>
    <t>PAGAMENTI MAGGIO BANCO POPOLARE ANTICIPI 2025</t>
  </si>
  <si>
    <t>PAGAMENTI MAGGIO BANCO POPOLARE 2025</t>
  </si>
  <si>
    <t>PAGAMENTI MAGGIO BANCA INTESA 2025</t>
  </si>
  <si>
    <t>PAGAMENTI APRILE BANCO POPOLARE ANTICIPI 2025</t>
  </si>
  <si>
    <t>PAGAMENTI APRILE BANCO POPOLARE 2025</t>
  </si>
  <si>
    <t>PAGAMENTI APRILE BANCA INTESA 2025</t>
  </si>
  <si>
    <t>PAGAMENTI MARZO BANCO POPOLARE ANTICIPI 2025</t>
  </si>
  <si>
    <t>PAGAMENTI MARZO BANCO POPOLARE 2025</t>
  </si>
  <si>
    <t>PAGAMENTI MARZO BANCA INTESA 2025</t>
  </si>
  <si>
    <t>PAGAMENTI FEBBRAIO BANCO POPOLARE ANTICIPI 2025</t>
  </si>
  <si>
    <t>PAGAMENTI FEBBRAIO BANCO POPOLARE 2025</t>
  </si>
  <si>
    <t>PAGAMENTI FEBBRAIO BANCA INTESA 2025</t>
  </si>
  <si>
    <t>102/E</t>
  </si>
  <si>
    <t>103/E</t>
  </si>
  <si>
    <t>75/E</t>
  </si>
  <si>
    <t>DAY RISTOSERVICE S.p.A.</t>
  </si>
  <si>
    <t>fornitura buoni pasto - split payment</t>
  </si>
  <si>
    <t>New Tech Group Srl</t>
  </si>
  <si>
    <t>Fornitura PC Saccardo+ Server Socrate+ NB Stagista</t>
  </si>
  <si>
    <t>Licenze per PC+NB+Server nuovi</t>
  </si>
  <si>
    <t>Fornitura n. 3 caricabatterie NB Asus</t>
  </si>
  <si>
    <t>C.S.U. G. Zorzetto Soc. Coop. Sociale</t>
  </si>
  <si>
    <t>spese di pulizie</t>
  </si>
  <si>
    <t>SWI Srl</t>
  </si>
  <si>
    <t>Servizio RSPP</t>
  </si>
  <si>
    <t>APV Investimenti Spa</t>
  </si>
  <si>
    <t>Servizio di telefonia fissa</t>
  </si>
  <si>
    <t>MTS Informatica Srl</t>
  </si>
  <si>
    <t>CUBE assistenza tecnica + moduli fiscali SOCRATE + CRM</t>
  </si>
  <si>
    <t>CUBE assistenza tecnica modulo FATTURE ELETTRONICHE SOCRATE</t>
  </si>
  <si>
    <t>Veritas</t>
  </si>
  <si>
    <t>servizio energetici calore FABB 16</t>
  </si>
  <si>
    <t>Sede Venezia</t>
  </si>
  <si>
    <t>Assi Tancredi</t>
  </si>
  <si>
    <t>Attività di orientamento PNRR Querini - 2023056</t>
  </si>
  <si>
    <t>Vianello Michele</t>
  </si>
  <si>
    <t xml:space="preserve">Attività di docenza PERCORSO 4 GOL 2024-COGES </t>
  </si>
  <si>
    <t>Salviamo il Cuore Srls</t>
  </si>
  <si>
    <t>Attività di docenza 2024010</t>
  </si>
  <si>
    <t>TEKNA Srl</t>
  </si>
  <si>
    <t>GIVE EMOTIONS SRL</t>
  </si>
  <si>
    <t>Pagina pubblicitaria IFTS 24-25 - 2024060</t>
  </si>
  <si>
    <t>DITTA ERMENEGILDO ROSA SALVA SRL</t>
  </si>
  <si>
    <t>Servizio Catering DGR 1522 PARI - 2023073</t>
  </si>
  <si>
    <t>MULTI LEVEL Consulting di Favaretto Dario</t>
  </si>
  <si>
    <t>Attività di docenza RAOD TO THE FUTURE DGR 231 - 2024064</t>
  </si>
  <si>
    <t>Edulife Spa</t>
  </si>
  <si>
    <t>Laboratori n. 13 IL VERSO GIUSTO  DGR 685/23 - 2023081</t>
  </si>
  <si>
    <t>ROSINA LEONELLO</t>
  </si>
  <si>
    <t>Attività di docenza PNRR Giulio Cesare</t>
  </si>
  <si>
    <t>Coccato Maela</t>
  </si>
  <si>
    <t>Attività di relatore DGR 1522 PARI - 2023073</t>
  </si>
  <si>
    <t>Bulli Diego</t>
  </si>
  <si>
    <t>Attività di docenza 2024050</t>
  </si>
  <si>
    <t>Jfet srls</t>
  </si>
  <si>
    <t>Attività di docenza 2024053</t>
  </si>
  <si>
    <t>Cappelletto Pietro</t>
  </si>
  <si>
    <t>Attività di docenza 2024017</t>
  </si>
  <si>
    <t>Attività di docenza 2024035</t>
  </si>
  <si>
    <t>Attività di docenza 2024045</t>
  </si>
  <si>
    <t>Cro Anselmo</t>
  </si>
  <si>
    <t>N.D. 1</t>
  </si>
  <si>
    <t>Istituto di Istruzione superiore L.Luzzati</t>
  </si>
  <si>
    <t>1a Tranche Quota Partner IL VERSO GIUSTO  DGR 685/23 - 2023081</t>
  </si>
  <si>
    <t>CO.GE.S. DON LORENZO MILANI SOCIETA'</t>
  </si>
  <si>
    <t>Attività di docenza di PNRR Grimani 2024034</t>
  </si>
  <si>
    <t>Attività di orientamento PNRR Giulio Cesare</t>
  </si>
  <si>
    <t>Dich. 1</t>
  </si>
  <si>
    <t>Caputo Paolo</t>
  </si>
  <si>
    <t xml:space="preserve"> Attività di docenza FORTE KIS-2023033</t>
  </si>
  <si>
    <t>Dich. 2</t>
  </si>
  <si>
    <t xml:space="preserve"> Attività di docenza FONDIMPRESA ERF 2024008</t>
  </si>
  <si>
    <t>Dich. 3</t>
  </si>
  <si>
    <t>Dich. 4</t>
  </si>
  <si>
    <t>Romanelli Alvise Maria</t>
  </si>
  <si>
    <t>Attività di docenza 2024052</t>
  </si>
  <si>
    <t>Dich. 5</t>
  </si>
  <si>
    <t>Rosina Giulia</t>
  </si>
  <si>
    <t>Attività di tutoraggio PNRR Giulio Cesare</t>
  </si>
  <si>
    <t>Dich. 6</t>
  </si>
  <si>
    <t>Novello Riccardo</t>
  </si>
  <si>
    <t>Attività di docenza 2024068</t>
  </si>
  <si>
    <t>Dich. 7</t>
  </si>
  <si>
    <t>Mangione Letizia</t>
  </si>
  <si>
    <t>Dich. 8</t>
  </si>
  <si>
    <t>Alberi Elenavittoria</t>
  </si>
  <si>
    <t>Dich. 9</t>
  </si>
  <si>
    <t>Dich. 10</t>
  </si>
  <si>
    <t>Mattara Chiara</t>
  </si>
  <si>
    <t>Dich. 11</t>
  </si>
  <si>
    <t>Matterazzo Vanessa</t>
  </si>
  <si>
    <t>Dich. 12</t>
  </si>
  <si>
    <t>Parisi Margherita</t>
  </si>
  <si>
    <t>Dich. 13</t>
  </si>
  <si>
    <t>Losma Emiliana</t>
  </si>
  <si>
    <t>Attività di relatore e docenza DGR 1522 PARI - 2023073</t>
  </si>
  <si>
    <t>Dich. 14</t>
  </si>
  <si>
    <t>Cavalier Riccardo</t>
  </si>
  <si>
    <t>Attività di docenza PNRR Querini - 2023056</t>
  </si>
  <si>
    <t>Dich. 15</t>
  </si>
  <si>
    <t>Zornetta Alessandro</t>
  </si>
  <si>
    <t>Saldo attività di consulenza CROSS-CONNECT</t>
  </si>
  <si>
    <t>Dich. 16</t>
  </si>
  <si>
    <t>Dalla Bernardina Francesca</t>
  </si>
  <si>
    <t>Dich. 17</t>
  </si>
  <si>
    <t>Garlandi Bruno</t>
  </si>
  <si>
    <t>Dich. 18</t>
  </si>
  <si>
    <t>Seno Mauro</t>
  </si>
  <si>
    <t>Dich. 19</t>
  </si>
  <si>
    <t>Luciani Carlo</t>
  </si>
  <si>
    <t>Dich. 20</t>
  </si>
  <si>
    <t>Di Giovanni Alessandro</t>
  </si>
  <si>
    <t>Dich. 21</t>
  </si>
  <si>
    <t>Khatun Morin</t>
  </si>
  <si>
    <t>Dich. 22</t>
  </si>
  <si>
    <t>Menegazzo Paolo</t>
  </si>
  <si>
    <t>Dich. 24</t>
  </si>
  <si>
    <t>Faro Delenda</t>
  </si>
  <si>
    <t>Dich. 25</t>
  </si>
  <si>
    <t>Buoso Raffaele</t>
  </si>
  <si>
    <t>Dich. 26</t>
  </si>
  <si>
    <t>Sceichian Simone</t>
  </si>
  <si>
    <t>Giacomazzi Stefano</t>
  </si>
  <si>
    <t>Bobbo Giulia</t>
  </si>
  <si>
    <t>Attività di docenza/orientamento PNRR Querini - 2023056</t>
  </si>
  <si>
    <t>Cognata Elena</t>
  </si>
  <si>
    <t xml:space="preserve">Attività di orientamento PERCORSO 4 GOL 2024-COGES </t>
  </si>
  <si>
    <t>Attività di orientamento IFTS 24-25 - 2024060</t>
  </si>
  <si>
    <t>Attività di orientamento DGR 727 AVANTI</t>
  </si>
  <si>
    <t>Flaborea Martina</t>
  </si>
  <si>
    <t>Attività di relatore DGR 729 GIOVANI ENERGIE - GEA (COGES) 2024061</t>
  </si>
  <si>
    <t>Ceccato Laura</t>
  </si>
  <si>
    <t>Di Felice Giosella</t>
  </si>
  <si>
    <t>Lapietra Vito</t>
  </si>
  <si>
    <t>Attività di docenza FONDIMPRESA PANFIDO-2023077</t>
  </si>
  <si>
    <t>Dal Grande Luca</t>
  </si>
  <si>
    <t>Attività di progettazione DGR 727 AVANTI</t>
  </si>
  <si>
    <t>Della Puppa Marco</t>
  </si>
  <si>
    <t>Commissione Esame IFTS 203/24 DRG 782/23 - 2023076</t>
  </si>
  <si>
    <t>1/E</t>
  </si>
  <si>
    <t>INTERPORTO RIVERS VENEZIA SRL</t>
  </si>
  <si>
    <t>pagamento tributi vari delega unificata</t>
  </si>
  <si>
    <t>F24</t>
  </si>
  <si>
    <t>Zoom Video Communications Inc.</t>
  </si>
  <si>
    <t>Servizio Zoom</t>
  </si>
  <si>
    <t>N.d. 1</t>
  </si>
  <si>
    <t>Klaster Intermodalnog Prijevoza</t>
  </si>
  <si>
    <t>2/E</t>
  </si>
  <si>
    <t>VE.PORT Srl</t>
  </si>
  <si>
    <t>Raunisi Alfio</t>
  </si>
  <si>
    <t>restituzione pagamento errato</t>
  </si>
  <si>
    <t>85/E</t>
  </si>
  <si>
    <t>ASPIAG SERVICE</t>
  </si>
  <si>
    <t>122/E</t>
  </si>
  <si>
    <t xml:space="preserve">Autorità di Sistema Portuale del Mare Adriatico Settentrionale </t>
  </si>
  <si>
    <t>123/E</t>
  </si>
  <si>
    <t>124/E</t>
  </si>
  <si>
    <t>125/E</t>
  </si>
  <si>
    <t>126/E</t>
  </si>
  <si>
    <t>127/E</t>
  </si>
  <si>
    <t>128/E</t>
  </si>
  <si>
    <t>91/E</t>
  </si>
  <si>
    <t>Servizi Contabili Adriatico Srl</t>
  </si>
  <si>
    <t>posto auto n. 56 banchina ghiaia</t>
  </si>
  <si>
    <t>117/E</t>
  </si>
  <si>
    <t>115/E</t>
  </si>
  <si>
    <t>paganto errato</t>
  </si>
  <si>
    <t>restituzione paganto errato</t>
  </si>
  <si>
    <t>Banco BPM Spa</t>
  </si>
  <si>
    <t>Servizio You Banking - Banco popolare</t>
  </si>
  <si>
    <t>89/E</t>
  </si>
  <si>
    <t>Bassani Srl</t>
  </si>
  <si>
    <t xml:space="preserve">Borse di studio </t>
  </si>
  <si>
    <t>Borse di studio DGR 727 AVANTI</t>
  </si>
  <si>
    <t>E0700VAM4K</t>
  </si>
  <si>
    <t>Microsoft Ireland Operations LTd</t>
  </si>
  <si>
    <t>Servizio di backup in cloud</t>
  </si>
  <si>
    <t>carta di credito</t>
  </si>
  <si>
    <t>119/E</t>
  </si>
  <si>
    <t>MULTISERVICE SRL</t>
  </si>
  <si>
    <t>N.d. 2</t>
  </si>
  <si>
    <t>MINISTERO DELL'ECONOMIA E DELLE FINANZA</t>
  </si>
  <si>
    <t>stipendio mese di GENNAIO</t>
  </si>
  <si>
    <t>Canone carta di debito</t>
  </si>
  <si>
    <t>Intesa Sanpaolo Spa</t>
  </si>
  <si>
    <t xml:space="preserve">servizio di certificati Holder </t>
  </si>
  <si>
    <t>servizio canone C/C</t>
  </si>
  <si>
    <t>E0700VMS1T</t>
  </si>
  <si>
    <t>101/E</t>
  </si>
  <si>
    <t>Vecon Spa</t>
  </si>
  <si>
    <t>118/E</t>
  </si>
  <si>
    <t>86/E</t>
  </si>
  <si>
    <t>87/E</t>
  </si>
  <si>
    <t>Dich. 23</t>
  </si>
  <si>
    <t>Celegon Greta</t>
  </si>
  <si>
    <t>Pol. 2027660</t>
  </si>
  <si>
    <t>Renzo Canton Sas</t>
  </si>
  <si>
    <t>Fidejussione vs. REGIONE VENETO per la DGR 1522 PARI</t>
  </si>
  <si>
    <t>Pol. 2027656</t>
  </si>
  <si>
    <t>Fidejussione vs. REGIONE VENETO per la DGR 1644 Port of the future</t>
  </si>
  <si>
    <t>Proced Srl</t>
  </si>
  <si>
    <t>noleggio fotocopiatore Venezia</t>
  </si>
  <si>
    <t>servizio di energia elettrica FABB 16</t>
  </si>
  <si>
    <t>Vodafone Italia Spa</t>
  </si>
  <si>
    <t>Servizio di telefonia mobile</t>
  </si>
  <si>
    <t>TENDE &amp; SERRAMENTI SRL</t>
  </si>
  <si>
    <t>Fornitura veneziane nuove e riparazioni porte</t>
  </si>
  <si>
    <t>CRAL</t>
  </si>
  <si>
    <t>QUOTA ASSOCIATIVA 2025</t>
  </si>
  <si>
    <t>Quidem Srl</t>
  </si>
  <si>
    <t>Attività di docenza EBILOG DE GIROLAMI 2024039</t>
  </si>
  <si>
    <t>Simonato Girolamo</t>
  </si>
  <si>
    <t>Attività di docenza 2024039</t>
  </si>
  <si>
    <t>Persi-Paoli Francesco</t>
  </si>
  <si>
    <t>Attività di docenza 2024067</t>
  </si>
  <si>
    <t>Attività di docenza FONDMPRESA MULTIS. SORIMA TRANSPED 2024072</t>
  </si>
  <si>
    <t>Loges S.r.l.</t>
  </si>
  <si>
    <t>Attività di docenza 2024055</t>
  </si>
  <si>
    <t>Attività di docenza 2024080</t>
  </si>
  <si>
    <t>Attività di docenza 2024081</t>
  </si>
  <si>
    <t>Spigolon Francesco</t>
  </si>
  <si>
    <t>Dich. 27</t>
  </si>
  <si>
    <t>Marini Nadia Ida</t>
  </si>
  <si>
    <t>Attività di docenza DGR 1522 PARI - 2023073</t>
  </si>
  <si>
    <t>Salzani Claudia</t>
  </si>
  <si>
    <t>Pulese Filippo</t>
  </si>
  <si>
    <t>Attività di docenza 2024056</t>
  </si>
  <si>
    <t>stipendio mese di FEBBRAIO</t>
  </si>
  <si>
    <t>Versamento contanti cassa - prelievo bancomat</t>
  </si>
  <si>
    <t>11/E</t>
  </si>
  <si>
    <t>SATURNO SOCIETA' COOPERATIVA</t>
  </si>
  <si>
    <t>12/E</t>
  </si>
  <si>
    <t>RAIL SERVICE SRL</t>
  </si>
  <si>
    <t>13/E</t>
  </si>
  <si>
    <t>Tessera Soc. Coop.</t>
  </si>
  <si>
    <t>Borse di Studio</t>
  </si>
  <si>
    <t xml:space="preserve">borse di studio AVANTI-Corso impianti </t>
  </si>
  <si>
    <t>E0700VYCX5</t>
  </si>
  <si>
    <t>N.d. 19</t>
  </si>
  <si>
    <t xml:space="preserve">ITS MARCO POLO </t>
  </si>
  <si>
    <t>120/E</t>
  </si>
  <si>
    <t>Venezia Terminal Passeggeri Spa</t>
  </si>
  <si>
    <t>6/E</t>
  </si>
  <si>
    <t>82/E</t>
  </si>
  <si>
    <t>RIMORCHIATORI RIUNITI PANFIDO &amp; C. Srl</t>
  </si>
  <si>
    <t>N.C.1</t>
  </si>
  <si>
    <t>SGS Italia Spa</t>
  </si>
  <si>
    <t>rstituzione importo iva pagata erroneamente</t>
  </si>
  <si>
    <t>9/E</t>
  </si>
  <si>
    <t>CARBONES ITALIA SRL</t>
  </si>
  <si>
    <t>Vemars</t>
  </si>
  <si>
    <t>Saldo servizio CMS e analisi fabbisogni</t>
  </si>
  <si>
    <t>Bag Planet</t>
  </si>
  <si>
    <t>Fornitura di n. 4 Roll up 100x200</t>
  </si>
  <si>
    <t>Fornitura n. 1 monitor per PC fisso</t>
  </si>
  <si>
    <t>servizio di rete internet FABB.16</t>
  </si>
  <si>
    <t>Fornitura n. 1 monitor per PC fisso ufficio amministrazione</t>
  </si>
  <si>
    <t>Pol. 1006.1005008710</t>
  </si>
  <si>
    <t>R.C. DIVERSI</t>
  </si>
  <si>
    <t xml:space="preserve">Arbori Dino </t>
  </si>
  <si>
    <t>Attività di docenza 2024074</t>
  </si>
  <si>
    <t>Catena Carola Pia</t>
  </si>
  <si>
    <t>Brandimarte Marine Srl</t>
  </si>
  <si>
    <t>Attività di docenza 2024078</t>
  </si>
  <si>
    <t>Servizio stampa quadernini DGR 1522 PARI - 2023073</t>
  </si>
  <si>
    <t>Galileo Ristorazione di Fiorin Moreno</t>
  </si>
  <si>
    <t>Servizio catering 20/02 DGR 1522 PARI - 2023074</t>
  </si>
  <si>
    <t>Servizio catering 24/02 DGR 1522 PARI - 2023074</t>
  </si>
  <si>
    <t>Zanin Giorgia</t>
  </si>
  <si>
    <t>Attività di docenza FONDIMPRESA TRV 2024053</t>
  </si>
  <si>
    <t>Frattina Ivan</t>
  </si>
  <si>
    <t>Servizio di Reportage video 08/03 - DGR 1522 PARI - 2023074</t>
  </si>
  <si>
    <t>Marine Travel H24 Srl</t>
  </si>
  <si>
    <t>Trasferta Rotterdam 24-28/03/2025 Della Puppa - NeXTrain.Port</t>
  </si>
  <si>
    <t>Dich. 28</t>
  </si>
  <si>
    <t>Bisanti Beatrice</t>
  </si>
  <si>
    <t>Attività di docenza 2024070</t>
  </si>
  <si>
    <t>Dich. 29</t>
  </si>
  <si>
    <t>Dich. 30</t>
  </si>
  <si>
    <t>Ghezzo Raffaella</t>
  </si>
  <si>
    <t>Attività di orientamento IL VERSO GIUSTO  DGR 685/23 - 2023081</t>
  </si>
  <si>
    <t>Dich. 31</t>
  </si>
  <si>
    <t>Gion Lorenza</t>
  </si>
  <si>
    <t>Trinca Ilaria</t>
  </si>
  <si>
    <t>Zoppellaro Francesca</t>
  </si>
  <si>
    <t>Servizio di materiale foto e video 08/03 - DGR 1522 PARI - 2023074</t>
  </si>
  <si>
    <t>Associazione Antonio Pastore</t>
  </si>
  <si>
    <t>F.A.S.D.A.C.</t>
  </si>
  <si>
    <t>FONDO di PREVIDENZA MARIO NEGRI</t>
  </si>
  <si>
    <t>fondo dirigente 01-01-2025 al 31-03-2025</t>
  </si>
  <si>
    <t>fondo sanitario dirigente  01-01-2025 al 31-03-2025</t>
  </si>
  <si>
    <t>fondo previdenza dirigente  01-01-2025 al 31-03-2025 + TFR 01-09-2024 al 31-12-2024</t>
  </si>
  <si>
    <t>4/E</t>
  </si>
  <si>
    <t>stipendio mese di MARZO</t>
  </si>
  <si>
    <t>Regione Veneto</t>
  </si>
  <si>
    <t>anticipo fatture 80% del valore della fattura</t>
  </si>
  <si>
    <t>N.d. 3</t>
  </si>
  <si>
    <t>8/E</t>
  </si>
  <si>
    <t>Terminal Rinfuse Venezia</t>
  </si>
  <si>
    <t>14/E</t>
  </si>
  <si>
    <t>20/E</t>
  </si>
  <si>
    <t>43/E</t>
  </si>
  <si>
    <t>MYO SPA</t>
  </si>
  <si>
    <t>fornitura materiale di cancelleria</t>
  </si>
  <si>
    <t>Servizio riparazioni porte</t>
  </si>
  <si>
    <t>materiali di consumo fotocopiatrice</t>
  </si>
  <si>
    <t>intervento installazione client e aggiornamento</t>
  </si>
  <si>
    <t>Dich. 32</t>
  </si>
  <si>
    <t>Attività di docenza e relatrice DGR 1522 PARI - 2023073</t>
  </si>
  <si>
    <t>Dich. 33</t>
  </si>
  <si>
    <t>Favretto Valeria</t>
  </si>
  <si>
    <t>Attività di relatrice DGR 1522 PARI - 2023074</t>
  </si>
  <si>
    <t>Guerriero Donatella</t>
  </si>
  <si>
    <t>Attività di docenza DGR 1522 PARI - 2023074</t>
  </si>
  <si>
    <t>Davanzo Claudio</t>
  </si>
  <si>
    <t>Minto Srl</t>
  </si>
  <si>
    <t>Servizio catering 29/11 DGR 1522 PARI - 2023074</t>
  </si>
  <si>
    <t>Flash Point Srl</t>
  </si>
  <si>
    <t>Attività di docenza 2024071</t>
  </si>
  <si>
    <t>Adpartners SRL</t>
  </si>
  <si>
    <t>Dotazioni DGR 729 GIOVANI ENERGIE - GEA (COGES) 2024061</t>
  </si>
  <si>
    <t>Servizio Catering 27/03 RAOD TO THE FUTURE DGR 231 - 2024064</t>
  </si>
  <si>
    <t>Tosi Alessandra</t>
  </si>
  <si>
    <t>Attività di orientamento e relatore IL VERSO GIUSTO  DGR 685/23 - 2023081</t>
  </si>
  <si>
    <t>Dich. 34</t>
  </si>
  <si>
    <t>Pedersoli Lorenzo</t>
  </si>
  <si>
    <t>Attività docenza RAOD TO THE FUTURE DGR 231 - 2024064</t>
  </si>
  <si>
    <t>Dich. 35</t>
  </si>
  <si>
    <t>Attività di docenza IFTS 24-25 - 2024060</t>
  </si>
  <si>
    <t>Dich. 36</t>
  </si>
  <si>
    <t>Bucella Andrea</t>
  </si>
  <si>
    <t>Dich. 37</t>
  </si>
  <si>
    <t>Dich. 38</t>
  </si>
  <si>
    <t>Fittipaldi Prospero</t>
  </si>
  <si>
    <t>Dich. 39</t>
  </si>
  <si>
    <t>Bertin Barbara</t>
  </si>
  <si>
    <t>Gobbo Gilberto</t>
  </si>
  <si>
    <t>Attività di progettazione IFTS 24-25 - 2024060</t>
  </si>
  <si>
    <t>Cogo Luca</t>
  </si>
  <si>
    <t>Paluan Federico</t>
  </si>
  <si>
    <t>Sillicchia Marta</t>
  </si>
  <si>
    <t>Pol. 2165320</t>
  </si>
  <si>
    <t>Fidejussione vs. REGIONE VENETO per la DGR 727 AVANTI</t>
  </si>
  <si>
    <t>Pol. 2165818</t>
  </si>
  <si>
    <t>Fidejussione vs. REGIONE VENETO per la DGR 231 ROAD TO THE FUTURE</t>
  </si>
  <si>
    <t>Pol. 2165819</t>
  </si>
  <si>
    <t>Fidejussione vs. REGIONE VENETO per la DGR 231 MINIMAL</t>
  </si>
  <si>
    <t>Click Generation srl</t>
  </si>
  <si>
    <t>Attività di docenza 2025006</t>
  </si>
  <si>
    <t>Baldan Simone</t>
  </si>
  <si>
    <t>servizio di revizione FONDIMPRESA DE GIORLAMI ID 389049</t>
  </si>
  <si>
    <t>Milli Edoardo</t>
  </si>
  <si>
    <t>21/E</t>
  </si>
  <si>
    <t>DIPORTO VELICO VENEZIANO</t>
  </si>
  <si>
    <t>Vetreria al graffaro snc</t>
  </si>
  <si>
    <t>sotiturzioni vetri porta finestra direttore</t>
  </si>
  <si>
    <t>Zandegiacomo Pietro</t>
  </si>
  <si>
    <t>Attività di docenza 2025002</t>
  </si>
  <si>
    <t>Attività di docenza 2025007</t>
  </si>
  <si>
    <t>Attività di docenza 2025011</t>
  </si>
  <si>
    <t>Attività di docenza 2025014</t>
  </si>
  <si>
    <t>ARCA FONDI SGR SPA</t>
  </si>
  <si>
    <t>fondo previdenza PERRONE 01-01-2025 al 31-03-2025</t>
  </si>
  <si>
    <t>fondo previdenza MANDRO 01-01-2025 al 31-03-2025</t>
  </si>
  <si>
    <t>fondo previdenza SGANZERLA 01-01-2025 al 31-03-2025</t>
  </si>
  <si>
    <t>TAXBENEFIT NEW</t>
  </si>
  <si>
    <t>7/E</t>
  </si>
  <si>
    <t>KIS SRL</t>
  </si>
  <si>
    <t>10/E</t>
  </si>
  <si>
    <t>22/E</t>
  </si>
  <si>
    <t>N.d. 4</t>
  </si>
  <si>
    <t>N.d. 5</t>
  </si>
  <si>
    <t>borse di studio AVANTI-Corso RESTURO</t>
  </si>
  <si>
    <t>borse di studio IFTS 24-25 (50%)</t>
  </si>
  <si>
    <t>E0700W9PSW</t>
  </si>
  <si>
    <t>N.d. 20</t>
  </si>
  <si>
    <t>N.d. 6</t>
  </si>
  <si>
    <t>stipendio mese di APRILE</t>
  </si>
  <si>
    <t>23/E</t>
  </si>
  <si>
    <t>Transped</t>
  </si>
  <si>
    <t>31/E</t>
  </si>
  <si>
    <t>35/E</t>
  </si>
  <si>
    <t>34/E</t>
  </si>
  <si>
    <t>17/E</t>
  </si>
  <si>
    <t>Autotrasporti De Girolami</t>
  </si>
  <si>
    <t>15/E</t>
  </si>
  <si>
    <t>36/E</t>
  </si>
  <si>
    <t>APV Investimenti</t>
  </si>
  <si>
    <t>41/E</t>
  </si>
  <si>
    <t>Gruppo Ormeggiatori</t>
  </si>
  <si>
    <t>24/E</t>
  </si>
  <si>
    <t>Cereal Docks Marghera</t>
  </si>
  <si>
    <t>32/E</t>
  </si>
  <si>
    <t>71/E</t>
  </si>
  <si>
    <t>SPIV SRL</t>
  </si>
  <si>
    <t>46/E</t>
  </si>
  <si>
    <t>Terminal Intermodale Venezia Spa</t>
  </si>
  <si>
    <t>N.d. 7</t>
  </si>
  <si>
    <t>utilizzo annuale n. 10 posti auto banchina ghiaia</t>
  </si>
  <si>
    <t>Studio Legale associato Tosello &amp; Partners</t>
  </si>
  <si>
    <t>servizio ODV e trasparenza e anticorruzione</t>
  </si>
  <si>
    <t>ME.RO Srl</t>
  </si>
  <si>
    <t>manutenzione estintori</t>
  </si>
  <si>
    <t>Tratter Monica</t>
  </si>
  <si>
    <t>Greif Matija</t>
  </si>
  <si>
    <t>N.1 corsi on-line Sicurezza De Girolami 2025022</t>
  </si>
  <si>
    <t>Servizio Catering 29/04 MINIMAL DGR 231 - 2024063</t>
  </si>
  <si>
    <t>Ovest Cooperativa Sociale</t>
  </si>
  <si>
    <t xml:space="preserve"> Attività di docenza 2025002</t>
  </si>
  <si>
    <t>Pietrocola Alberto Giuseppe Maria</t>
  </si>
  <si>
    <t>Servizio Catering 14/05 PACE DGR 110- 2024085</t>
  </si>
  <si>
    <t>Servizio Catering 21/05 PACE DGR 110- 2024085</t>
  </si>
  <si>
    <t>Battistelli Niccolò</t>
  </si>
  <si>
    <t xml:space="preserve"> Attività di docenza 2024010</t>
  </si>
  <si>
    <t xml:space="preserve"> Attività di docenza 2025001</t>
  </si>
  <si>
    <t>Stefanovichj Sonia</t>
  </si>
  <si>
    <t>Bisi Luigi</t>
  </si>
  <si>
    <t>Attiivtà di docenza DGR 231 - MINIMAL 2024063</t>
  </si>
  <si>
    <t xml:space="preserve"> Attività di docenza 2025007</t>
  </si>
  <si>
    <t xml:space="preserve"> Attività di docenza 2025013</t>
  </si>
  <si>
    <t xml:space="preserve"> Attività di docenza 2025021</t>
  </si>
  <si>
    <t>Dich. 40</t>
  </si>
  <si>
    <t>Dich. 41</t>
  </si>
  <si>
    <t>Dich. 42</t>
  </si>
  <si>
    <t>Fabris Antonio</t>
  </si>
  <si>
    <t>Dich. 43</t>
  </si>
  <si>
    <t>Dich. 44</t>
  </si>
  <si>
    <t>Andriolo Marco</t>
  </si>
  <si>
    <t>Relatore seminario RAOD TO THE FUTURE DGR 231 - 2024064</t>
  </si>
  <si>
    <t>Dich. 45</t>
  </si>
  <si>
    <t>Kovacs Robert</t>
  </si>
  <si>
    <t>Relatore seminario RAOD TO THE FUTURE DGR 231 - 2024065</t>
  </si>
  <si>
    <t>Bertoldi Giuliano</t>
  </si>
  <si>
    <t>Dich. 47</t>
  </si>
  <si>
    <t>Polacchini Alberto</t>
  </si>
  <si>
    <t>Dich. 48</t>
  </si>
  <si>
    <t>Dich. 49</t>
  </si>
  <si>
    <t>Dich. 50</t>
  </si>
  <si>
    <t xml:space="preserve"> Attività di docenza 2025012</t>
  </si>
  <si>
    <t>estinzione anticipo fatture</t>
  </si>
  <si>
    <t>ritenuta</t>
  </si>
  <si>
    <t>Anno 2025</t>
  </si>
  <si>
    <t>Contributo 50 % acconto 2025</t>
  </si>
  <si>
    <t>E0700WKIFA</t>
  </si>
  <si>
    <t>borse di studio GEA-Corso TEATRO D'IMPRESA 1</t>
  </si>
  <si>
    <t>borse di studio AVANTI-Corso VIDEOMAKER</t>
  </si>
  <si>
    <t>48/E</t>
  </si>
  <si>
    <t>SIRAI SRL</t>
  </si>
  <si>
    <t>N.d. 21</t>
  </si>
  <si>
    <t>5/E</t>
  </si>
  <si>
    <t>VENICE COLD STORES &amp; LOGISTICS S.R.L.</t>
  </si>
  <si>
    <t>26/E</t>
  </si>
  <si>
    <t>45/E</t>
  </si>
  <si>
    <t>49/E</t>
  </si>
  <si>
    <t>Grandi Molini Italiani Spa</t>
  </si>
  <si>
    <t>50/E</t>
  </si>
  <si>
    <t>RI.FOR SRL</t>
  </si>
  <si>
    <t>acconto pagamento ns fattura</t>
  </si>
  <si>
    <t>stipendio mese di MAGGIO+1/3 PREMIO</t>
  </si>
  <si>
    <t>ANTICIPO A FORNITORE</t>
  </si>
  <si>
    <t>47/E</t>
  </si>
  <si>
    <t>Codognotto Italia Spa</t>
  </si>
  <si>
    <t>27/E</t>
  </si>
  <si>
    <t>28/E</t>
  </si>
  <si>
    <t>29/E</t>
  </si>
  <si>
    <t>30/E</t>
  </si>
  <si>
    <t>19/E</t>
  </si>
  <si>
    <t>SWI GROUP Srl</t>
  </si>
  <si>
    <t>SDC Servizio doganale containers</t>
  </si>
  <si>
    <t>T&amp;C Srl</t>
  </si>
  <si>
    <t>N.d. 8</t>
  </si>
  <si>
    <t>FONDO FOR.TE</t>
  </si>
  <si>
    <t>N.d. 9</t>
  </si>
  <si>
    <t>18/E</t>
  </si>
  <si>
    <t>Dall'Acqua Stefano</t>
  </si>
  <si>
    <t>attività di consulenza amministrativa anno 2024</t>
  </si>
  <si>
    <t>Righetti Arredi &amp; Servizi sas di Righetti Marco &amp; C.</t>
  </si>
  <si>
    <t>Fornitura armadi uffico direzione e amministrazione</t>
  </si>
  <si>
    <t>Rimborso Spese</t>
  </si>
  <si>
    <t>Gottardi Michele</t>
  </si>
  <si>
    <t xml:space="preserve">rimborsi spese presidente </t>
  </si>
  <si>
    <t xml:space="preserve">CAMERA SERVIZI S.R.L. </t>
  </si>
  <si>
    <t>Saldo quota di partenariato DGR 1522 PARI - 2023073</t>
  </si>
  <si>
    <t>IUAV Venezia</t>
  </si>
  <si>
    <t>N.d. 172</t>
  </si>
  <si>
    <t>IFOA</t>
  </si>
  <si>
    <t>Tranche costi reali quota di partenariato DGR 1522 PARI - 2023074</t>
  </si>
  <si>
    <t>N.d. 39</t>
  </si>
  <si>
    <t>AG-FORM srl</t>
  </si>
  <si>
    <t>Tranche costi reali quota di partenariato DGR 1522 PARI - 2023075</t>
  </si>
  <si>
    <t>Bomaco Srls</t>
  </si>
  <si>
    <t xml:space="preserve">Ente Bilaterale Veneto FVG </t>
  </si>
  <si>
    <t>Acc.to costi reali quota di partenariato DGR 1522 PARI - 2023073</t>
  </si>
  <si>
    <t xml:space="preserve">ASSFORM VENETO </t>
  </si>
  <si>
    <t>Attività di PARTNER DGR 782 IFTS (2023-24)</t>
  </si>
  <si>
    <t>Quota Partner RAOD TO THE FUTURE DGR 231 - 2024064</t>
  </si>
  <si>
    <t>Espada Munoz Javier Mauricio</t>
  </si>
  <si>
    <t xml:space="preserve"> Attività di docenza 2025010</t>
  </si>
  <si>
    <t>Attività di docenza FONDMPRESA TIV 2024030</t>
  </si>
  <si>
    <t>Attività di docenza FONDMPRESA TRV 2024053</t>
  </si>
  <si>
    <t>Dich. 46</t>
  </si>
  <si>
    <t>Del Rizzo Andrea</t>
  </si>
  <si>
    <t>MDA Studio Legale e Tributario</t>
  </si>
  <si>
    <t>Attività di relatore DGR 231 - MINIMAL 2024063</t>
  </si>
  <si>
    <t>Acconto RSPP - Gruppo Bassani 2025038</t>
  </si>
  <si>
    <t>Acconto RSPP - Gruppo Tositti 2025039</t>
  </si>
  <si>
    <t>Dich. 51</t>
  </si>
  <si>
    <t>Rocca Alessandro</t>
  </si>
  <si>
    <t>Attività di docenza DGR 231 - MINIMAL 2024063</t>
  </si>
  <si>
    <t>Dich. 52</t>
  </si>
  <si>
    <t>Cassaro Graziano</t>
  </si>
  <si>
    <t>Dich. 53</t>
  </si>
  <si>
    <t>Favaro Federico</t>
  </si>
  <si>
    <t>Dich. 54</t>
  </si>
  <si>
    <t>Toso Sara</t>
  </si>
  <si>
    <t>Dich. 55</t>
  </si>
  <si>
    <t>Sambo Francesca</t>
  </si>
  <si>
    <t>Dich. 56</t>
  </si>
  <si>
    <t>Attività di docenza 2025005</t>
  </si>
  <si>
    <t>Dich. 57</t>
  </si>
  <si>
    <t>Attività di docenza 2025008</t>
  </si>
  <si>
    <t>Dich. 58</t>
  </si>
  <si>
    <t>Baratella Giulia</t>
  </si>
  <si>
    <t>Attività di docenza 2025027</t>
  </si>
  <si>
    <t>Attività di docenza FORTE A CATALOGO - 2025030</t>
  </si>
  <si>
    <t>fondo dirigente 01-04-2025 al 30-06-2025</t>
  </si>
  <si>
    <t>fondo sanitario dirigente  01-04-2025 al 30-06-2025</t>
  </si>
  <si>
    <t>fondo previdenza dirigente  01-04-2025 al 30-06-2025 + TFR 01-01-2025 al 31-03-2025</t>
  </si>
  <si>
    <t>Interessi di chiusura anticipi</t>
  </si>
  <si>
    <t>E0700WVIQ1</t>
  </si>
  <si>
    <t>N.d. 10</t>
  </si>
  <si>
    <t>N.d. 11</t>
  </si>
  <si>
    <t>stipendio mese di GIUGNO+14MA</t>
  </si>
  <si>
    <t>Il Sestante di Venezia Soc. Coop.</t>
  </si>
  <si>
    <t>borse di studio IFTS 24-25 (Saldo 2 allievi)</t>
  </si>
  <si>
    <t>borse di studio GOL2</t>
  </si>
  <si>
    <t>51/E</t>
  </si>
  <si>
    <t>VENEZIA SERVIZI ANTINCENDIO SOC. COOP.</t>
  </si>
  <si>
    <t>E0700X5WTV</t>
  </si>
  <si>
    <t>stipendio mese di LUGLIO+730</t>
  </si>
  <si>
    <t>N.d. 12</t>
  </si>
  <si>
    <t>Zetaelle srl</t>
  </si>
  <si>
    <t>Fornitura n. 9 cuffie e 1 webcam</t>
  </si>
  <si>
    <t>IG3 SRL</t>
  </si>
  <si>
    <t>Brero Valentina</t>
  </si>
  <si>
    <t>Attività di docenza DGR 727/23 AVANTI-2024062</t>
  </si>
  <si>
    <t xml:space="preserve"> Attività di docenza 2025014</t>
  </si>
  <si>
    <t>Galiotto Alexandre</t>
  </si>
  <si>
    <t>Attività di consulenza 2025033</t>
  </si>
  <si>
    <t>Attività di docenza 2025009</t>
  </si>
  <si>
    <t>Attività di docenza 2025020</t>
  </si>
  <si>
    <t>NOIWELFARE S.R.L. SOCIETA' BENEFIT</t>
  </si>
  <si>
    <t>PORTABAGAGLI DEL PORTO DI VENEZIA SOC. COOP.</t>
  </si>
  <si>
    <t>noleggio mezzi parte pratica GOL 2</t>
  </si>
  <si>
    <t>Attività di docenza FONDMPRESA TRANSPORT PESCE 2024076</t>
  </si>
  <si>
    <t xml:space="preserve"> Attività di docenza 2025020</t>
  </si>
  <si>
    <t>Dich. 59</t>
  </si>
  <si>
    <t>Dich. 60</t>
  </si>
  <si>
    <t>Dich. 61</t>
  </si>
  <si>
    <t>Zanon Francesco</t>
  </si>
  <si>
    <t>Dich. 62</t>
  </si>
  <si>
    <t>Puppa Andrea</t>
  </si>
  <si>
    <t>Attività di docenza DGR 729 GIOVANI ENERGIE - GEA (COGES) 2024061</t>
  </si>
  <si>
    <t>Attività di docenza e coaching DGR 729 GIOVANI ENERGIE - GEA (COGES) 2024062</t>
  </si>
  <si>
    <t>Camozzi Alvise</t>
  </si>
  <si>
    <t>Attività di co-docenza DGR 729 GIOVANI ENERGIE - GEA (COGES) 2024063</t>
  </si>
  <si>
    <t xml:space="preserve"> Attività di docenza 2025015</t>
  </si>
  <si>
    <t>Attività di docenza PACE DGR 110- 2024085</t>
  </si>
  <si>
    <t>Attività di docenza DGR 729 GIOVANI ENERGIE - GEA (COGES) 2024063</t>
  </si>
  <si>
    <t>Attività di ORIENTAMENTO DGR 727/23 AVANTI-2024062</t>
  </si>
  <si>
    <t>Attività di orientamento PNRR-GABRIELI</t>
  </si>
  <si>
    <t>Attività di docenza 2025034</t>
  </si>
  <si>
    <t>Attività di docenza 2025026</t>
  </si>
  <si>
    <t>Attività di docenza PACE DGR 110- 2024086</t>
  </si>
  <si>
    <t>Attività di docenza 2025040</t>
  </si>
  <si>
    <t>Attività di docenza 2025025</t>
  </si>
  <si>
    <t>Attività di docenza DGR 1147 - GOL 2</t>
  </si>
  <si>
    <t>Attività di ORIENTAMENTO IFTS 24-25 - 2024060</t>
  </si>
  <si>
    <t>Attività di ORIENTAMENTO DGR 1147 - GOL 2</t>
  </si>
  <si>
    <t>N.d. 14</t>
  </si>
  <si>
    <t>borse di studio GEA-Corso TEATRO D'IMPRESA 2</t>
  </si>
  <si>
    <t>E0700XGN1X</t>
  </si>
  <si>
    <t>63/E</t>
  </si>
  <si>
    <t>FHP TERMINAL VENEZIA SRL</t>
  </si>
  <si>
    <t>60/E</t>
  </si>
  <si>
    <t>ANITA</t>
  </si>
  <si>
    <t>67/E</t>
  </si>
  <si>
    <t>64/E</t>
  </si>
  <si>
    <t>FHP TERMINAL CARRARA SPA</t>
  </si>
  <si>
    <t>N.d. 13</t>
  </si>
  <si>
    <t>66/E</t>
  </si>
  <si>
    <t>aggionamento CUBE</t>
  </si>
  <si>
    <t>Tono Elena</t>
  </si>
  <si>
    <t>Attività di docenza LILY DGR 110- 2024084</t>
  </si>
  <si>
    <t>Ponchia Chiara</t>
  </si>
  <si>
    <t>Geotti Bianchini Anna</t>
  </si>
  <si>
    <t>Attività di docenza 2025043</t>
  </si>
  <si>
    <t>Attività di docenza 2025042</t>
  </si>
  <si>
    <t>Attività di docenza 2025046</t>
  </si>
  <si>
    <t xml:space="preserve"> Attività di docenza FORTE KIS ROADMAP-2024082</t>
  </si>
  <si>
    <t>Pol. 1/31652/87/199974625</t>
  </si>
  <si>
    <t>Furto/Incendio/Elettronica SEDE VENEZIA</t>
  </si>
  <si>
    <t>65/E</t>
  </si>
  <si>
    <t xml:space="preserve">SO.RI.MA S.R.L. </t>
  </si>
  <si>
    <t>69/E</t>
  </si>
  <si>
    <t>TERMINAL MOSELE SRL</t>
  </si>
  <si>
    <t>52/E</t>
  </si>
  <si>
    <t>53/E</t>
  </si>
  <si>
    <t>54/E</t>
  </si>
  <si>
    <t>55/E</t>
  </si>
  <si>
    <t>56/E</t>
  </si>
  <si>
    <t>57/E</t>
  </si>
  <si>
    <t>58/E</t>
  </si>
  <si>
    <t>N.d. 15</t>
  </si>
  <si>
    <t>N.d. 16</t>
  </si>
  <si>
    <t>Veneto Lavoro</t>
  </si>
  <si>
    <t>stipendio mese di AGOSTO+1/3 PREMIO</t>
  </si>
  <si>
    <t>81/E</t>
  </si>
  <si>
    <t>80/E</t>
  </si>
  <si>
    <t>83/E</t>
  </si>
  <si>
    <t>104/E</t>
  </si>
  <si>
    <t>COOPERATIVA PORTABAGAGLI del PORTO DI VENEZIA</t>
  </si>
  <si>
    <t>105/E</t>
  </si>
  <si>
    <t>Fornitura PC/Tablet Lisatti</t>
  </si>
  <si>
    <t>Fornitura tastira e usb dock Lisatti</t>
  </si>
  <si>
    <t>08//09/2025</t>
  </si>
  <si>
    <t xml:space="preserve">Fornitura n. 1 disco fisso e armadio Server Rack </t>
  </si>
  <si>
    <t>Fornitura n. 2 apparecchi telefonici fissi</t>
  </si>
  <si>
    <t>Kit conservazione ft. Elettroniche</t>
  </si>
  <si>
    <t>Aruba</t>
  </si>
  <si>
    <t>fondo previdenza dirigente TFR 01-04-2025 al 30-06-2025</t>
  </si>
  <si>
    <t>Ellypsys srl</t>
  </si>
  <si>
    <t>Ricevuta 2</t>
  </si>
  <si>
    <t>Adriafer</t>
  </si>
  <si>
    <t>Quota FDR PR1 - TRANSPONEXT</t>
  </si>
  <si>
    <t>Ricevuta 1</t>
  </si>
  <si>
    <t>Elevante</t>
  </si>
  <si>
    <t>Ricevuta 3</t>
  </si>
  <si>
    <t>ASVI</t>
  </si>
  <si>
    <t>Dich. 63</t>
  </si>
  <si>
    <t>Kumar Narinder</t>
  </si>
  <si>
    <t>Dich. 64</t>
  </si>
  <si>
    <t>Dich. 65</t>
  </si>
  <si>
    <t>Perbellini Giovanni Battista</t>
  </si>
  <si>
    <t>Dich. 66</t>
  </si>
  <si>
    <t>Dich. 67</t>
  </si>
  <si>
    <t>De Rossi Federica</t>
  </si>
  <si>
    <t>Attività di docenza PNRR-GABRIELI</t>
  </si>
  <si>
    <t>Dich. 68</t>
  </si>
  <si>
    <t>Forin Jasmine</t>
  </si>
  <si>
    <t>Dich. 69</t>
  </si>
  <si>
    <t>Giommoni Alvise</t>
  </si>
  <si>
    <t>Dich. 70</t>
  </si>
  <si>
    <t>Manente Manuela</t>
  </si>
  <si>
    <t>Dich. 71</t>
  </si>
  <si>
    <t>Montin Sara</t>
  </si>
  <si>
    <t>Dich. 72</t>
  </si>
  <si>
    <t>Attività di docenza 2025029</t>
  </si>
  <si>
    <t>Dich. 73</t>
  </si>
  <si>
    <t>Dich. 74</t>
  </si>
  <si>
    <t>Dich. 75</t>
  </si>
  <si>
    <t>Dich. 76</t>
  </si>
  <si>
    <t>Dich. 77</t>
  </si>
  <si>
    <t>Da Ponte Filippo</t>
  </si>
  <si>
    <t>Attività di relatore IL VERSO GIUSTO  DGR 685/23 - 2023081</t>
  </si>
  <si>
    <t>Dich. 78</t>
  </si>
  <si>
    <t>Dich. 79</t>
  </si>
  <si>
    <t>Bonaldi Francesca</t>
  </si>
  <si>
    <t>Dich. 80</t>
  </si>
  <si>
    <t>Bovolenta Sara</t>
  </si>
  <si>
    <t>Dich. 81</t>
  </si>
  <si>
    <t>Dich. 82</t>
  </si>
  <si>
    <t>Ragazzini Clara</t>
  </si>
  <si>
    <t>Beggiato Silvia</t>
  </si>
  <si>
    <t>Rossitto Cecilia</t>
  </si>
  <si>
    <t>Attività di relatrice IL VERSO GIUSTO  DGR 685/23 - 2023081</t>
  </si>
  <si>
    <t>Carpanese Davide</t>
  </si>
  <si>
    <t>Sperati Marta</t>
  </si>
  <si>
    <t>Gaspari Leonardo</t>
  </si>
  <si>
    <t>Attività di docenza 2025044</t>
  </si>
  <si>
    <t>Attività di docenza 2025024</t>
  </si>
  <si>
    <t>Attività di docenza 2025052</t>
  </si>
  <si>
    <t>Attività di CONSULENZA</t>
  </si>
  <si>
    <t>Attività di docenza FONDIMPRESA DE GIROLAMI 2025032</t>
  </si>
  <si>
    <t>2A Ecogestioni Srl</t>
  </si>
  <si>
    <t>Saldo quota Partner DGR 231 - MINIMAL 2024063</t>
  </si>
  <si>
    <t>Infofactory</t>
  </si>
  <si>
    <t>E0700XQCC2</t>
  </si>
  <si>
    <t>59/E</t>
  </si>
  <si>
    <t>68/E</t>
  </si>
  <si>
    <t>AREA SPA</t>
  </si>
  <si>
    <t>76/E</t>
  </si>
  <si>
    <t>61/E</t>
  </si>
  <si>
    <t>T.C.E.</t>
  </si>
  <si>
    <t>70/E</t>
  </si>
  <si>
    <t>96/E</t>
  </si>
  <si>
    <t>NUMBER1 HOLDING SRL</t>
  </si>
  <si>
    <t>94/E</t>
  </si>
  <si>
    <t>Nuova CLP</t>
  </si>
  <si>
    <t>90/E</t>
  </si>
  <si>
    <t>N.d. 17</t>
  </si>
  <si>
    <t>121/E</t>
  </si>
  <si>
    <t>N.d. 18</t>
  </si>
  <si>
    <t>CO.GE.S. Cooperativa Sociale</t>
  </si>
  <si>
    <t>DACHSER &amp; FERCAM ITALIA SRL</t>
  </si>
  <si>
    <t>stipendio mese di SETTEMBRE</t>
  </si>
  <si>
    <t>N.d. 22</t>
  </si>
  <si>
    <t>N.d. 23</t>
  </si>
  <si>
    <t>Autorità di Sistema Portuale del Mar Tirreno Settentrionale</t>
  </si>
  <si>
    <t>borse di studio AVANTI-Corso impianti 2</t>
  </si>
  <si>
    <t>borse di studio IFTS 24-25 (Saldo 4 allievi)</t>
  </si>
  <si>
    <t>98/E</t>
  </si>
  <si>
    <t>FERCAM SPA</t>
  </si>
  <si>
    <t>Attività di docenza 2025031</t>
  </si>
  <si>
    <t xml:space="preserve"> Attività di docenza 2025037</t>
  </si>
  <si>
    <t>N. 7 WRKS-  IL VERSO GIUSTO  DGR 685/23 - 2023081</t>
  </si>
  <si>
    <t>Dich. 83</t>
  </si>
  <si>
    <t>Cavaletto Fabio</t>
  </si>
  <si>
    <t>Dich. 84</t>
  </si>
  <si>
    <t>Calzavara Lino Ettore</t>
  </si>
  <si>
    <t>Dich. 85</t>
  </si>
  <si>
    <t>Zennaro Franca</t>
  </si>
  <si>
    <t>Commissione Esame IFTS 24/25 DRG 561/23 - 2024060</t>
  </si>
  <si>
    <t>Attività di docenza ADSPMAS-2025040</t>
  </si>
  <si>
    <t>Attività di docenza 2025056</t>
  </si>
  <si>
    <t>Attività di consulenza E+ NeXTrain.Port</t>
  </si>
  <si>
    <t>Attività di docenza 2025016</t>
  </si>
  <si>
    <t>Attività di docenza 2025035</t>
  </si>
  <si>
    <t>Attività di docenza 2025036</t>
  </si>
  <si>
    <t>Attività di revisione 2025004-Fondimpresa N1 Holding</t>
  </si>
  <si>
    <t>RANDSTAD HR SOLUTIONS SRL</t>
  </si>
  <si>
    <t>74/E</t>
  </si>
  <si>
    <t>FASSA SRL</t>
  </si>
  <si>
    <t>95/E</t>
  </si>
  <si>
    <t>92/E</t>
  </si>
  <si>
    <t>FHP TERMINAL CHIOGGIA SRL</t>
  </si>
  <si>
    <t>E0700Y0A0A</t>
  </si>
  <si>
    <t>112/E</t>
  </si>
  <si>
    <t>G. Radonicich srl</t>
  </si>
  <si>
    <t>113/E</t>
  </si>
  <si>
    <t>Eletta srl</t>
  </si>
  <si>
    <t>114/E</t>
  </si>
  <si>
    <t>116/E</t>
  </si>
  <si>
    <t>107/E</t>
  </si>
  <si>
    <t>97/E</t>
  </si>
  <si>
    <t>77/E</t>
  </si>
  <si>
    <t>93/E</t>
  </si>
  <si>
    <t>MYO Spa</t>
  </si>
  <si>
    <t>SGS ICS Italia Srl</t>
  </si>
  <si>
    <t>Servizio di certificazione qualità</t>
  </si>
  <si>
    <t>Forniture boracce promozionali CFLI</t>
  </si>
  <si>
    <t>Attività di promozione IFTS 25/26 DGR 680 - 2025062</t>
  </si>
  <si>
    <t>Attività di promozione WE-Logistica DGR 1190 - 2025084</t>
  </si>
  <si>
    <t>Attività di docenza 2025041</t>
  </si>
  <si>
    <t>Largo Paolo</t>
  </si>
  <si>
    <t>LBF Consulting Srl</t>
  </si>
  <si>
    <t>Supporto alla progettazione FNC</t>
  </si>
  <si>
    <t>La Mia Accademia Srl</t>
  </si>
  <si>
    <t>Servizio Catering LILY DGR 110- 2024084</t>
  </si>
  <si>
    <t>Servizio Catering PACE DGR 110- 2024085</t>
  </si>
  <si>
    <t>Dich. 86</t>
  </si>
  <si>
    <t>Dich. 87</t>
  </si>
  <si>
    <t>Simeone Ilaria</t>
  </si>
  <si>
    <t>Attività di docenza 2025021</t>
  </si>
  <si>
    <t>Attività di docenza 2025059</t>
  </si>
  <si>
    <t>Attività di docenza 2025069</t>
  </si>
  <si>
    <t>Attività di docenza 2025070</t>
  </si>
  <si>
    <t>Bardelle Arianna</t>
  </si>
  <si>
    <t>Attività di docenza 2025075</t>
  </si>
  <si>
    <t>Consulforma Srl</t>
  </si>
  <si>
    <t>Attività di docenza 2025060</t>
  </si>
  <si>
    <t>Linea Piconi Srl</t>
  </si>
  <si>
    <t>Fornitura libri DGR 680 IFTS (2025-2026)</t>
  </si>
  <si>
    <t>Attività di docenza 2025079</t>
  </si>
  <si>
    <t>Loral Shipping Agency di Marco Chiozzotto</t>
  </si>
  <si>
    <t>stipendio mese di OTTOBRE + saldo premio</t>
  </si>
  <si>
    <t>stipendio mese di NOVEMBRE</t>
  </si>
  <si>
    <t>Morgante Enrico</t>
  </si>
  <si>
    <t>rimborso fornitura panettoni (Dal Nono Colussi)</t>
  </si>
  <si>
    <t>99/E</t>
  </si>
  <si>
    <t>N.d. 33</t>
  </si>
  <si>
    <t xml:space="preserve">INLE-INLECOM INNOVATION ASTIKI MI KERDOSKOPIKI </t>
  </si>
  <si>
    <t>stipendio mese di 13ma</t>
  </si>
  <si>
    <t>Microsoft Srl</t>
  </si>
  <si>
    <t>Errata fatturazione</t>
  </si>
  <si>
    <t>Contributo 50 % Saldo 2025</t>
  </si>
  <si>
    <t>F.lli Bortoluzzi Sas di Bortoluzzi Librai Piera</t>
  </si>
  <si>
    <t>Servzio di pranzo aziendale di Natale</t>
  </si>
  <si>
    <t>149/E</t>
  </si>
  <si>
    <t>Servizi Portuali Adriatico Srl</t>
  </si>
  <si>
    <t>E0700YA45W</t>
  </si>
  <si>
    <t>111/E</t>
  </si>
  <si>
    <t>Enoteca F.lli Lucantoni Srl</t>
  </si>
  <si>
    <t>Fornitura bottiglie per regalo</t>
  </si>
  <si>
    <t>pagamento marca da bollo bando regione</t>
  </si>
  <si>
    <t>F23</t>
  </si>
  <si>
    <t>Ministero dell'interno - Vigili del Fuoco Venezia</t>
  </si>
  <si>
    <t>esame antincendio rischio alto per ADSPMAS</t>
  </si>
  <si>
    <t>PAGO PA</t>
  </si>
  <si>
    <t>N.d. 24</t>
  </si>
  <si>
    <t>155/E</t>
  </si>
  <si>
    <t>TRIPCOVICH SRL</t>
  </si>
  <si>
    <t>ART &amp; FOOD srl</t>
  </si>
  <si>
    <t>Fornitura pranzo di progetto E+ NeXTrain.Port</t>
  </si>
  <si>
    <t>Servzio di brindisi aziendale di Natale</t>
  </si>
  <si>
    <t>Pol. 1/31652/43/211103398</t>
  </si>
  <si>
    <t>Polizza catastrofale fabb. 16</t>
  </si>
  <si>
    <t>Obbiettivo Arredo Srl</t>
  </si>
  <si>
    <t>Fornitura scrivania ufficio colloqui e 4 sedie</t>
  </si>
  <si>
    <t>Fornitura allungo tavolo presidente</t>
  </si>
  <si>
    <t>Fornitura materiale informatico</t>
  </si>
  <si>
    <t>Attiviazione Moduli PORTAL</t>
  </si>
  <si>
    <t>Assistenza tecnica PORTAL</t>
  </si>
  <si>
    <t>Servzio Antivirus n. 15 licenze</t>
  </si>
  <si>
    <t>Fornitura biglietti ed etichette natale</t>
  </si>
  <si>
    <t xml:space="preserve">fondo previdenza dirigente  01-10-2025 al 31-12-2025 </t>
  </si>
  <si>
    <t>fondo sanitario dirigente  01-10-2025 al 31-12-2025</t>
  </si>
  <si>
    <t>fondo dirigente  01-10-2025 al 31-12-2025</t>
  </si>
  <si>
    <t>fondo dirigente 01-07-2025 al 30-09-2025</t>
  </si>
  <si>
    <t>fondo sanitario dirigente  01-07-2025 al 30-09-2025</t>
  </si>
  <si>
    <t xml:space="preserve">fondo previdenza dirigente  01-07-2025 al 30-09-2025 </t>
  </si>
  <si>
    <t>MS SERVICE Srl</t>
  </si>
  <si>
    <t>Servizio volantinaggio DGR 680 IFTS (2025-2026)</t>
  </si>
  <si>
    <t>Dich. 88</t>
  </si>
  <si>
    <t>Restivo Salvatore</t>
  </si>
  <si>
    <t>Dich. 89</t>
  </si>
  <si>
    <t>Dich. 90</t>
  </si>
  <si>
    <t>Manfrin Marco</t>
  </si>
  <si>
    <t>Attività di docenza DGR 221 AI@PORT 2025065</t>
  </si>
  <si>
    <t>Attività di orientamento DGR 1147 - GOL 2</t>
  </si>
  <si>
    <t>Attività di docenza 2025076</t>
  </si>
  <si>
    <t>Attività di docenza 2025094</t>
  </si>
  <si>
    <t>Bonaventura Express Srl</t>
  </si>
  <si>
    <t>Servizio BUS IL VERSO GIUSTO  DGR 685/23 - 2023081</t>
  </si>
  <si>
    <t>Duelle Sport-Promotions Srl</t>
  </si>
  <si>
    <t>Fornitura Felpe  DGR 680 IFTS (2025-2026)</t>
  </si>
  <si>
    <t>Servzio Bus E+ NeXTrain.Port</t>
  </si>
  <si>
    <t>1a Tranche Servizio info TRANSPONEXT</t>
  </si>
  <si>
    <t>viaggio Mazzarino AUTOSUP</t>
  </si>
  <si>
    <t>Attività di docenza FONDIMPRESA INFRASTRUTTURE VENETE 2025073</t>
  </si>
  <si>
    <t>Attività di docenza 2025092</t>
  </si>
  <si>
    <t>Attività di docenza 2025093</t>
  </si>
  <si>
    <t>Attività di docenza 2025048</t>
  </si>
  <si>
    <t>Acconto RSPP - Gruppo Tositti + 3 DVR 2025039</t>
  </si>
  <si>
    <t>Saldo RSPP - Gruppo Bassani 2025038</t>
  </si>
  <si>
    <t>Amazon EU SARL, Sucursale Italiana</t>
  </si>
  <si>
    <t>n. 8 buoni regalo per il personale</t>
  </si>
  <si>
    <t>109/E</t>
  </si>
  <si>
    <t>N.d. 34</t>
  </si>
  <si>
    <t>N.d.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</si>
</sst>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9" formatCode="_-&quot;€&quot;\ * #,##0.00_-;\-&quot;€&quot;\ * #,##0.00_-;_-&quot;€&quot;\ * &quot;-&quot;??_-;_-@_-"/>
    <numFmt numFmtId="170" formatCode="&quot;€&quot;\ #,##0.00"/>
    <numFmt numFmtId="171" formatCode="_-[$€]\ * #,##0.00_-;\-[$€]\ * #,##0.00_-;_-[$€]\ * &quot;-&quot;??_-;_-@_-"/>
    <numFmt numFmtId="174" formatCode="_-[$€-410]\ * #,##0.00_-;\-[$€-410]\ * #,##0.00_-;_-[$€-410]\ 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FF33CC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00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169" fontId="1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2" applyFont="1" applyFill="1" applyAlignment="1">
      <alignment horizontal="left"/>
    </xf>
    <xf numFmtId="1" fontId="3" fillId="0" borderId="0" xfId="2" applyNumberFormat="1" applyFont="1" applyFill="1" applyAlignment="1">
      <alignment horizontal="center"/>
    </xf>
    <xf numFmtId="14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170" fontId="3" fillId="0" borderId="0" xfId="2" applyNumberFormat="1" applyFont="1" applyFill="1"/>
    <xf numFmtId="169" fontId="3" fillId="0" borderId="0" xfId="1" applyNumberFormat="1" applyFont="1" applyFill="1"/>
    <xf numFmtId="0" fontId="3" fillId="0" borderId="0" xfId="2" applyFont="1" applyFill="1"/>
    <xf numFmtId="0" fontId="3" fillId="0" borderId="1" xfId="2" applyFont="1" applyFill="1" applyBorder="1" applyAlignment="1">
      <alignment horizontal="center"/>
    </xf>
    <xf numFmtId="1" fontId="3" fillId="0" borderId="1" xfId="2" applyNumberFormat="1" applyFont="1" applyFill="1" applyBorder="1" applyAlignment="1">
      <alignment horizontal="center"/>
    </xf>
    <xf numFmtId="14" fontId="3" fillId="0" borderId="1" xfId="2" applyNumberFormat="1" applyFont="1" applyFill="1" applyBorder="1" applyAlignment="1">
      <alignment horizontal="center"/>
    </xf>
    <xf numFmtId="170" fontId="3" fillId="0" borderId="1" xfId="2" applyNumberFormat="1" applyFont="1" applyFill="1" applyBorder="1"/>
    <xf numFmtId="169" fontId="3" fillId="0" borderId="1" xfId="1" applyNumberFormat="1" applyFont="1" applyFill="1" applyBorder="1"/>
    <xf numFmtId="169" fontId="3" fillId="0" borderId="2" xfId="1" applyNumberFormat="1" applyFont="1" applyFill="1" applyBorder="1"/>
    <xf numFmtId="0" fontId="3" fillId="0" borderId="1" xfId="2" applyFont="1" applyFill="1" applyBorder="1"/>
    <xf numFmtId="0" fontId="3" fillId="2" borderId="1" xfId="2" applyFont="1" applyFill="1" applyBorder="1" applyAlignment="1">
      <alignment horizontal="center" vertical="top" wrapText="1"/>
    </xf>
    <xf numFmtId="1" fontId="3" fillId="2" borderId="1" xfId="2" applyNumberFormat="1" applyFont="1" applyFill="1" applyBorder="1" applyAlignment="1">
      <alignment horizontal="center" vertical="top" wrapText="1"/>
    </xf>
    <xf numFmtId="14" fontId="3" fillId="2" borderId="1" xfId="2" applyNumberFormat="1" applyFont="1" applyFill="1" applyBorder="1" applyAlignment="1">
      <alignment horizontal="center" vertical="top" wrapText="1"/>
    </xf>
    <xf numFmtId="170" fontId="3" fillId="2" borderId="1" xfId="2" applyNumberFormat="1" applyFont="1" applyFill="1" applyBorder="1" applyAlignment="1">
      <alignment horizontal="center" vertical="top" wrapText="1"/>
    </xf>
    <xf numFmtId="169" fontId="3" fillId="2" borderId="1" xfId="1" applyNumberFormat="1" applyFont="1" applyFill="1" applyBorder="1" applyAlignment="1">
      <alignment horizontal="center" vertical="top" wrapText="1"/>
    </xf>
    <xf numFmtId="169" fontId="3" fillId="2" borderId="2" xfId="1" applyNumberFormat="1" applyFont="1" applyFill="1" applyBorder="1" applyAlignment="1">
      <alignment horizontal="center" vertical="top"/>
    </xf>
    <xf numFmtId="169" fontId="3" fillId="2" borderId="1" xfId="1" applyNumberFormat="1" applyFont="1" applyFill="1" applyBorder="1" applyAlignment="1">
      <alignment horizontal="center" vertical="top"/>
    </xf>
    <xf numFmtId="0" fontId="3" fillId="0" borderId="1" xfId="2" applyFont="1" applyFill="1" applyBorder="1" applyAlignment="1">
      <alignment horizontal="center" vertical="top" wrapText="1"/>
    </xf>
    <xf numFmtId="1" fontId="3" fillId="0" borderId="1" xfId="2" applyNumberFormat="1" applyFont="1" applyFill="1" applyBorder="1" applyAlignment="1">
      <alignment horizontal="center" vertical="top" wrapText="1"/>
    </xf>
    <xf numFmtId="14" fontId="3" fillId="0" borderId="1" xfId="2" applyNumberFormat="1" applyFont="1" applyFill="1" applyBorder="1" applyAlignment="1">
      <alignment horizontal="center" vertical="top" wrapText="1"/>
    </xf>
    <xf numFmtId="170" fontId="3" fillId="0" borderId="1" xfId="2" applyNumberFormat="1" applyFont="1" applyFill="1" applyBorder="1" applyAlignment="1">
      <alignment horizontal="center" vertical="top" wrapText="1"/>
    </xf>
    <xf numFmtId="169" fontId="3" fillId="0" borderId="1" xfId="1" applyNumberFormat="1" applyFont="1" applyFill="1" applyBorder="1" applyAlignment="1">
      <alignment horizontal="center" vertical="top" wrapText="1"/>
    </xf>
    <xf numFmtId="169" fontId="3" fillId="0" borderId="2" xfId="1" applyNumberFormat="1" applyFont="1" applyFill="1" applyBorder="1" applyAlignment="1">
      <alignment horizontal="center" vertical="top"/>
    </xf>
    <xf numFmtId="0" fontId="3" fillId="3" borderId="1" xfId="2" applyFont="1" applyFill="1" applyBorder="1" applyAlignment="1">
      <alignment horizontal="center" vertical="top" wrapText="1"/>
    </xf>
    <xf numFmtId="1" fontId="3" fillId="3" borderId="1" xfId="2" applyNumberFormat="1" applyFont="1" applyFill="1" applyBorder="1" applyAlignment="1">
      <alignment horizontal="center" vertical="top" wrapText="1"/>
    </xf>
    <xf numFmtId="14" fontId="3" fillId="3" borderId="1" xfId="2" applyNumberFormat="1" applyFont="1" applyFill="1" applyBorder="1" applyAlignment="1">
      <alignment horizontal="center" vertical="top" wrapText="1"/>
    </xf>
    <xf numFmtId="170" fontId="3" fillId="3" borderId="1" xfId="2" applyNumberFormat="1" applyFont="1" applyFill="1" applyBorder="1" applyAlignment="1">
      <alignment horizontal="center" vertical="top" wrapText="1"/>
    </xf>
    <xf numFmtId="169" fontId="3" fillId="3" borderId="1" xfId="1" applyNumberFormat="1" applyFont="1" applyFill="1" applyBorder="1" applyAlignment="1">
      <alignment horizontal="center" vertical="top" wrapText="1"/>
    </xf>
    <xf numFmtId="169" fontId="3" fillId="3" borderId="2" xfId="1" applyNumberFormat="1" applyFont="1" applyFill="1" applyBorder="1" applyAlignment="1">
      <alignment horizontal="center" vertical="top"/>
    </xf>
    <xf numFmtId="169" fontId="3" fillId="3" borderId="1" xfId="3" applyFont="1" applyFill="1" applyBorder="1"/>
    <xf numFmtId="169" fontId="3" fillId="0" borderId="1" xfId="3" applyFont="1" applyFill="1" applyBorder="1"/>
    <xf numFmtId="0" fontId="12" fillId="0" borderId="1" xfId="0" applyFont="1" applyFill="1" applyBorder="1" applyAlignment="1">
      <alignment horizontal="center" vertical="center" wrapText="1"/>
    </xf>
    <xf numFmtId="170" fontId="12" fillId="0" borderId="1" xfId="2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wrapText="1"/>
    </xf>
    <xf numFmtId="169" fontId="3" fillId="0" borderId="1" xfId="1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wrapText="1"/>
    </xf>
    <xf numFmtId="1" fontId="12" fillId="3" borderId="1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/>
    </xf>
    <xf numFmtId="170" fontId="3" fillId="3" borderId="1" xfId="2" applyNumberFormat="1" applyFont="1" applyFill="1" applyBorder="1"/>
    <xf numFmtId="169" fontId="12" fillId="3" borderId="1" xfId="4" applyFont="1" applyFill="1" applyBorder="1" applyAlignment="1">
      <alignment horizontal="center"/>
    </xf>
    <xf numFmtId="169" fontId="3" fillId="3" borderId="1" xfId="1" applyNumberFormat="1" applyFont="1" applyFill="1" applyBorder="1"/>
    <xf numFmtId="169" fontId="3" fillId="0" borderId="0" xfId="2" applyNumberFormat="1" applyFont="1" applyFill="1"/>
    <xf numFmtId="0" fontId="2" fillId="0" borderId="0" xfId="2" applyFont="1" applyFill="1"/>
    <xf numFmtId="169" fontId="3" fillId="3" borderId="1" xfId="1" applyNumberFormat="1" applyFont="1" applyFill="1" applyBorder="1" applyAlignment="1">
      <alignment horizontal="center" vertical="top"/>
    </xf>
    <xf numFmtId="0" fontId="3" fillId="0" borderId="1" xfId="2" applyFont="1" applyFill="1" applyBorder="1" applyAlignment="1">
      <alignment horizontal="center" vertical="center" wrapText="1"/>
    </xf>
    <xf numFmtId="169" fontId="12" fillId="0" borderId="1" xfId="1" applyNumberFormat="1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top" wrapText="1"/>
    </xf>
    <xf numFmtId="0" fontId="3" fillId="0" borderId="0" xfId="2" applyFont="1" applyFill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169" fontId="3" fillId="0" borderId="1" xfId="0" applyNumberFormat="1" applyFont="1" applyFill="1" applyBorder="1" applyAlignment="1">
      <alignment horizontal="center" wrapText="1"/>
    </xf>
    <xf numFmtId="1" fontId="3" fillId="3" borderId="1" xfId="2" applyNumberFormat="1" applyFont="1" applyFill="1" applyBorder="1" applyAlignment="1">
      <alignment horizontal="center"/>
    </xf>
    <xf numFmtId="14" fontId="3" fillId="3" borderId="1" xfId="2" applyNumberFormat="1" applyFont="1" applyFill="1" applyBorder="1" applyAlignment="1">
      <alignment horizontal="center"/>
    </xf>
    <xf numFmtId="169" fontId="3" fillId="0" borderId="0" xfId="3" applyFont="1" applyFill="1"/>
    <xf numFmtId="14" fontId="4" fillId="0" borderId="1" xfId="0" applyNumberFormat="1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wrapText="1"/>
    </xf>
    <xf numFmtId="14" fontId="3" fillId="0" borderId="1" xfId="2" applyNumberFormat="1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0" fontId="3" fillId="0" borderId="1" xfId="2" applyNumberFormat="1" applyFont="1" applyFill="1" applyBorder="1" applyAlignment="1">
      <alignment horizontal="center" vertical="center" wrapText="1"/>
    </xf>
    <xf numFmtId="169" fontId="3" fillId="0" borderId="2" xfId="1" applyNumberFormat="1" applyFont="1" applyFill="1" applyBorder="1" applyAlignment="1">
      <alignment horizontal="center" vertical="center"/>
    </xf>
    <xf numFmtId="170" fontId="12" fillId="0" borderId="1" xfId="2" applyNumberFormat="1" applyFont="1" applyFill="1" applyBorder="1" applyAlignment="1">
      <alignment horizontal="center" vertical="center"/>
    </xf>
    <xf numFmtId="169" fontId="12" fillId="0" borderId="1" xfId="1" applyNumberFormat="1" applyFont="1" applyFill="1" applyBorder="1" applyAlignment="1">
      <alignment horizontal="center" vertical="center"/>
    </xf>
    <xf numFmtId="14" fontId="12" fillId="0" borderId="7" xfId="0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top" wrapText="1"/>
    </xf>
    <xf numFmtId="14" fontId="3" fillId="0" borderId="7" xfId="2" applyNumberFormat="1" applyFont="1" applyFill="1" applyBorder="1" applyAlignment="1">
      <alignment horizontal="center" vertical="top" wrapText="1"/>
    </xf>
    <xf numFmtId="169" fontId="3" fillId="0" borderId="2" xfId="1" applyNumberFormat="1" applyFont="1" applyFill="1" applyBorder="1" applyAlignment="1">
      <alignment horizontal="center" vertical="top" wrapText="1"/>
    </xf>
    <xf numFmtId="1" fontId="3" fillId="0" borderId="3" xfId="2" applyNumberFormat="1" applyFont="1" applyFill="1" applyBorder="1" applyAlignment="1">
      <alignment horizontal="center" vertical="top" wrapText="1"/>
    </xf>
    <xf numFmtId="1" fontId="3" fillId="0" borderId="6" xfId="2" applyNumberFormat="1" applyFont="1" applyFill="1" applyBorder="1" applyAlignment="1">
      <alignment horizontal="center" vertical="top" wrapText="1"/>
    </xf>
    <xf numFmtId="0" fontId="3" fillId="0" borderId="7" xfId="2" applyFont="1" applyFill="1" applyBorder="1" applyAlignment="1">
      <alignment horizontal="center" vertical="top" wrapText="1"/>
    </xf>
    <xf numFmtId="0" fontId="3" fillId="0" borderId="6" xfId="2" applyFont="1" applyFill="1" applyBorder="1" applyAlignment="1">
      <alignment horizontal="center" vertical="top" wrapText="1"/>
    </xf>
    <xf numFmtId="14" fontId="4" fillId="0" borderId="7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 wrapText="1"/>
    </xf>
    <xf numFmtId="169" fontId="12" fillId="0" borderId="2" xfId="1" applyNumberFormat="1" applyFont="1" applyFill="1" applyBorder="1" applyAlignment="1">
      <alignment horizontal="center" vertical="top"/>
    </xf>
    <xf numFmtId="14" fontId="3" fillId="0" borderId="1" xfId="2" applyNumberFormat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 wrapText="1"/>
    </xf>
    <xf numFmtId="170" fontId="3" fillId="0" borderId="1" xfId="2" applyNumberFormat="1" applyFont="1" applyBorder="1" applyAlignment="1">
      <alignment horizontal="center" vertical="top" wrapText="1"/>
    </xf>
    <xf numFmtId="169" fontId="3" fillId="3" borderId="1" xfId="1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/>
    </xf>
    <xf numFmtId="169" fontId="3" fillId="0" borderId="1" xfId="3" applyFont="1" applyFill="1" applyBorder="1" applyAlignment="1">
      <alignment horizontal="center" vertical="top" wrapText="1"/>
    </xf>
    <xf numFmtId="14" fontId="3" fillId="3" borderId="4" xfId="2" applyNumberFormat="1" applyFont="1" applyFill="1" applyBorder="1" applyAlignment="1">
      <alignment horizontal="center" vertical="top" wrapText="1"/>
    </xf>
    <xf numFmtId="1" fontId="12" fillId="3" borderId="4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wrapText="1"/>
    </xf>
    <xf numFmtId="0" fontId="3" fillId="3" borderId="4" xfId="2" applyFont="1" applyFill="1" applyBorder="1" applyAlignment="1">
      <alignment horizontal="center"/>
    </xf>
    <xf numFmtId="170" fontId="3" fillId="3" borderId="4" xfId="2" applyNumberFormat="1" applyFont="1" applyFill="1" applyBorder="1"/>
    <xf numFmtId="169" fontId="12" fillId="3" borderId="4" xfId="4" applyFont="1" applyFill="1" applyBorder="1" applyAlignment="1">
      <alignment horizontal="center"/>
    </xf>
    <xf numFmtId="169" fontId="3" fillId="3" borderId="4" xfId="1" applyNumberFormat="1" applyFont="1" applyFill="1" applyBorder="1"/>
    <xf numFmtId="169" fontId="3" fillId="0" borderId="0" xfId="1" applyNumberFormat="1" applyFont="1" applyFill="1" applyAlignment="1">
      <alignment vertical="center"/>
    </xf>
    <xf numFmtId="169" fontId="3" fillId="0" borderId="1" xfId="1" applyNumberFormat="1" applyFont="1" applyFill="1" applyBorder="1" applyAlignment="1">
      <alignment vertical="center"/>
    </xf>
    <xf numFmtId="169" fontId="3" fillId="2" borderId="1" xfId="1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44" fontId="3" fillId="3" borderId="1" xfId="3" applyNumberFormat="1" applyFont="1" applyFill="1" applyBorder="1"/>
    <xf numFmtId="0" fontId="3" fillId="4" borderId="3" xfId="0" applyFont="1" applyFill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170" fontId="3" fillId="4" borderId="1" xfId="2" applyNumberFormat="1" applyFont="1" applyFill="1" applyBorder="1" applyAlignment="1">
      <alignment horizontal="center" vertical="top" wrapText="1"/>
    </xf>
    <xf numFmtId="14" fontId="12" fillId="3" borderId="1" xfId="2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70" fontId="12" fillId="3" borderId="1" xfId="2" applyNumberFormat="1" applyFont="1" applyFill="1" applyBorder="1" applyAlignment="1">
      <alignment horizontal="center" vertical="center"/>
    </xf>
    <xf numFmtId="169" fontId="12" fillId="3" borderId="1" xfId="1" applyNumberFormat="1" applyFont="1" applyFill="1" applyBorder="1" applyAlignment="1">
      <alignment horizontal="center" vertical="center"/>
    </xf>
    <xf numFmtId="169" fontId="12" fillId="3" borderId="2" xfId="1" applyNumberFormat="1" applyFont="1" applyFill="1" applyBorder="1" applyAlignment="1">
      <alignment horizontal="center" vertical="center"/>
    </xf>
    <xf numFmtId="14" fontId="12" fillId="4" borderId="1" xfId="2" applyNumberFormat="1" applyFont="1" applyFill="1" applyBorder="1" applyAlignment="1">
      <alignment horizontal="center" vertical="center"/>
    </xf>
    <xf numFmtId="169" fontId="12" fillId="4" borderId="2" xfId="1" applyNumberFormat="1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69" fontId="12" fillId="0" borderId="2" xfId="1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14" fontId="12" fillId="2" borderId="1" xfId="2" applyNumberFormat="1" applyFont="1" applyFill="1" applyBorder="1" applyAlignment="1">
      <alignment horizontal="center" vertical="center"/>
    </xf>
    <xf numFmtId="1" fontId="12" fillId="2" borderId="1" xfId="2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0" fontId="12" fillId="2" borderId="1" xfId="2" applyNumberFormat="1" applyFont="1" applyFill="1" applyBorder="1" applyAlignment="1">
      <alignment horizontal="center" vertical="center"/>
    </xf>
    <xf numFmtId="169" fontId="12" fillId="2" borderId="1" xfId="1" applyNumberFormat="1" applyFont="1" applyFill="1" applyBorder="1" applyAlignment="1">
      <alignment horizontal="center" vertical="center"/>
    </xf>
    <xf numFmtId="169" fontId="12" fillId="2" borderId="2" xfId="1" applyNumberFormat="1" applyFont="1" applyFill="1" applyBorder="1" applyAlignment="1">
      <alignment horizontal="center" vertical="center"/>
    </xf>
    <xf numFmtId="169" fontId="3" fillId="0" borderId="1" xfId="3" applyFont="1" applyFill="1" applyBorder="1" applyAlignment="1">
      <alignment horizontal="center"/>
    </xf>
    <xf numFmtId="0" fontId="3" fillId="0" borderId="0" xfId="2" applyFont="1" applyFill="1" applyAlignment="1">
      <alignment vertical="center"/>
    </xf>
    <xf numFmtId="0" fontId="3" fillId="0" borderId="6" xfId="0" applyFont="1" applyFill="1" applyBorder="1" applyAlignment="1">
      <alignment horizontal="center" wrapText="1"/>
    </xf>
    <xf numFmtId="44" fontId="3" fillId="0" borderId="0" xfId="2" applyNumberFormat="1" applyFont="1" applyFill="1"/>
    <xf numFmtId="170" fontId="12" fillId="0" borderId="7" xfId="2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/>
    </xf>
    <xf numFmtId="14" fontId="12" fillId="0" borderId="3" xfId="0" applyNumberFormat="1" applyFont="1" applyFill="1" applyBorder="1" applyAlignment="1">
      <alignment horizontal="center"/>
    </xf>
    <xf numFmtId="169" fontId="12" fillId="0" borderId="2" xfId="3" applyFont="1" applyFill="1" applyBorder="1" applyAlignment="1">
      <alignment horizontal="center"/>
    </xf>
    <xf numFmtId="169" fontId="3" fillId="0" borderId="0" xfId="1" applyNumberFormat="1" applyFont="1" applyFill="1" applyBorder="1"/>
    <xf numFmtId="14" fontId="12" fillId="0" borderId="7" xfId="2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169" fontId="12" fillId="0" borderId="5" xfId="1" applyNumberFormat="1" applyFont="1" applyFill="1" applyBorder="1" applyAlignment="1">
      <alignment horizontal="center" vertical="center"/>
    </xf>
    <xf numFmtId="170" fontId="3" fillId="0" borderId="6" xfId="2" applyNumberFormat="1" applyFont="1" applyFill="1" applyBorder="1" applyAlignment="1">
      <alignment horizontal="center" vertical="top" wrapText="1"/>
    </xf>
    <xf numFmtId="170" fontId="3" fillId="0" borderId="7" xfId="2" applyNumberFormat="1" applyFont="1" applyFill="1" applyBorder="1" applyAlignment="1">
      <alignment horizontal="center" vertical="top" wrapText="1"/>
    </xf>
    <xf numFmtId="0" fontId="3" fillId="0" borderId="3" xfId="2" applyFont="1" applyFill="1" applyBorder="1" applyAlignment="1">
      <alignment horizontal="center" vertical="top" wrapText="1"/>
    </xf>
    <xf numFmtId="14" fontId="3" fillId="0" borderId="7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wrapText="1"/>
    </xf>
    <xf numFmtId="170" fontId="12" fillId="0" borderId="7" xfId="2" applyNumberFormat="1" applyFont="1" applyFill="1" applyBorder="1" applyAlignment="1">
      <alignment horizontal="center"/>
    </xf>
    <xf numFmtId="1" fontId="12" fillId="0" borderId="1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170" fontId="12" fillId="0" borderId="1" xfId="2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169" fontId="12" fillId="0" borderId="1" xfId="3" applyFont="1" applyFill="1" applyBorder="1" applyAlignment="1">
      <alignment horizontal="center"/>
    </xf>
    <xf numFmtId="14" fontId="3" fillId="0" borderId="1" xfId="2" applyNumberFormat="1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9" fontId="3" fillId="0" borderId="1" xfId="1" applyNumberFormat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169" fontId="3" fillId="0" borderId="1" xfId="4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9" fontId="3" fillId="0" borderId="1" xfId="4" applyFont="1" applyFill="1" applyBorder="1" applyAlignment="1">
      <alignment horizontal="center"/>
    </xf>
    <xf numFmtId="174" fontId="3" fillId="0" borderId="1" xfId="1" applyNumberFormat="1" applyFont="1" applyFill="1" applyBorder="1" applyAlignment="1">
      <alignment horizontal="center" vertical="top" wrapText="1"/>
    </xf>
    <xf numFmtId="0" fontId="12" fillId="0" borderId="1" xfId="2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/>
    </xf>
    <xf numFmtId="14" fontId="12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wrapText="1"/>
    </xf>
    <xf numFmtId="169" fontId="12" fillId="0" borderId="6" xfId="3" applyFont="1" applyFill="1" applyBorder="1" applyAlignment="1">
      <alignment horizontal="center"/>
    </xf>
    <xf numFmtId="14" fontId="12" fillId="4" borderId="1" xfId="0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 vertical="center"/>
    </xf>
    <xf numFmtId="169" fontId="3" fillId="0" borderId="2" xfId="4" applyFont="1" applyFill="1" applyBorder="1" applyAlignment="1">
      <alignment horizontal="center" vertical="center"/>
    </xf>
    <xf numFmtId="169" fontId="12" fillId="0" borderId="0" xfId="1" applyNumberFormat="1" applyFont="1" applyFill="1" applyBorder="1" applyAlignment="1">
      <alignment horizontal="center" vertical="center"/>
    </xf>
    <xf numFmtId="1" fontId="3" fillId="0" borderId="3" xfId="2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 vertical="top" wrapText="1"/>
    </xf>
    <xf numFmtId="0" fontId="12" fillId="0" borderId="1" xfId="2" applyFont="1" applyFill="1" applyBorder="1" applyAlignment="1">
      <alignment horizontal="center"/>
    </xf>
    <xf numFmtId="169" fontId="3" fillId="0" borderId="2" xfId="1" applyNumberFormat="1" applyFont="1" applyFill="1" applyBorder="1" applyAlignment="1">
      <alignment horizontal="center" vertical="center" wrapText="1"/>
    </xf>
    <xf numFmtId="169" fontId="12" fillId="0" borderId="1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3" fillId="0" borderId="11" xfId="2" applyFont="1" applyFill="1" applyBorder="1" applyAlignment="1">
      <alignment horizontal="center"/>
    </xf>
    <xf numFmtId="14" fontId="3" fillId="0" borderId="11" xfId="2" applyNumberFormat="1" applyFont="1" applyFill="1" applyBorder="1" applyAlignment="1">
      <alignment horizontal="center"/>
    </xf>
    <xf numFmtId="0" fontId="3" fillId="0" borderId="0" xfId="2" applyFont="1"/>
    <xf numFmtId="170" fontId="3" fillId="3" borderId="7" xfId="2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14" fontId="3" fillId="4" borderId="1" xfId="2" applyNumberFormat="1" applyFont="1" applyFill="1" applyBorder="1" applyAlignment="1">
      <alignment horizontal="center" vertical="top" wrapText="1"/>
    </xf>
    <xf numFmtId="170" fontId="3" fillId="3" borderId="6" xfId="2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wrapText="1"/>
    </xf>
    <xf numFmtId="14" fontId="12" fillId="4" borderId="3" xfId="0" applyNumberFormat="1" applyFont="1" applyFill="1" applyBorder="1" applyAlignment="1">
      <alignment horizontal="center"/>
    </xf>
    <xf numFmtId="169" fontId="12" fillId="4" borderId="2" xfId="3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/>
    </xf>
    <xf numFmtId="14" fontId="12" fillId="3" borderId="7" xfId="0" applyNumberFormat="1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169" fontId="12" fillId="3" borderId="6" xfId="3" applyFont="1" applyFill="1" applyBorder="1" applyAlignment="1">
      <alignment horizontal="center"/>
    </xf>
    <xf numFmtId="169" fontId="3" fillId="0" borderId="6" xfId="1" applyNumberFormat="1" applyFont="1" applyFill="1" applyBorder="1" applyAlignment="1">
      <alignment horizontal="center" vertical="top" wrapText="1"/>
    </xf>
    <xf numFmtId="169" fontId="3" fillId="0" borderId="7" xfId="1" applyNumberFormat="1" applyFont="1" applyFill="1" applyBorder="1" applyAlignment="1">
      <alignment horizontal="center" vertical="top"/>
    </xf>
    <xf numFmtId="169" fontId="12" fillId="0" borderId="8" xfId="3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169" fontId="3" fillId="0" borderId="8" xfId="1" applyNumberFormat="1" applyFont="1" applyFill="1" applyBorder="1" applyAlignment="1">
      <alignment horizontal="center" vertical="top"/>
    </xf>
    <xf numFmtId="169" fontId="3" fillId="0" borderId="5" xfId="1" applyNumberFormat="1" applyFont="1" applyFill="1" applyBorder="1" applyAlignment="1">
      <alignment horizontal="center" vertical="top"/>
    </xf>
    <xf numFmtId="169" fontId="3" fillId="0" borderId="2" xfId="3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wrapText="1"/>
    </xf>
    <xf numFmtId="169" fontId="3" fillId="0" borderId="4" xfId="4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169" fontId="12" fillId="3" borderId="7" xfId="3" applyFont="1" applyFill="1" applyBorder="1" applyAlignment="1">
      <alignment horizontal="center" wrapText="1"/>
    </xf>
    <xf numFmtId="169" fontId="3" fillId="3" borderId="1" xfId="3" applyFont="1" applyFill="1" applyBorder="1" applyAlignment="1">
      <alignment horizontal="center" vertical="top"/>
    </xf>
    <xf numFmtId="169" fontId="12" fillId="3" borderId="2" xfId="3" applyFont="1" applyFill="1" applyBorder="1" applyAlignment="1">
      <alignment horizontal="center" vertical="center"/>
    </xf>
    <xf numFmtId="14" fontId="12" fillId="0" borderId="1" xfId="2" applyNumberFormat="1" applyFont="1" applyBorder="1" applyAlignment="1">
      <alignment horizontal="center" vertical="center"/>
    </xf>
    <xf numFmtId="1" fontId="12" fillId="0" borderId="1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0" fontId="12" fillId="0" borderId="1" xfId="2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170" fontId="3" fillId="3" borderId="1" xfId="2" applyNumberFormat="1" applyFont="1" applyFill="1" applyBorder="1" applyAlignment="1">
      <alignment vertical="center"/>
    </xf>
    <xf numFmtId="169" fontId="3" fillId="3" borderId="1" xfId="1" applyNumberFormat="1" applyFont="1" applyFill="1" applyBorder="1" applyAlignment="1">
      <alignment vertical="center"/>
    </xf>
    <xf numFmtId="0" fontId="3" fillId="3" borderId="7" xfId="2" applyFont="1" applyFill="1" applyBorder="1" applyAlignment="1">
      <alignment horizontal="center" vertical="center"/>
    </xf>
    <xf numFmtId="170" fontId="12" fillId="3" borderId="7" xfId="2" applyNumberFormat="1" applyFont="1" applyFill="1" applyBorder="1" applyAlignment="1">
      <alignment horizontal="center" vertical="center"/>
    </xf>
    <xf numFmtId="170" fontId="3" fillId="3" borderId="7" xfId="2" applyNumberFormat="1" applyFont="1" applyFill="1" applyBorder="1" applyAlignment="1">
      <alignment horizontal="center" vertical="center" wrapText="1"/>
    </xf>
    <xf numFmtId="169" fontId="3" fillId="3" borderId="7" xfId="4" applyFont="1" applyFill="1" applyBorder="1" applyAlignment="1">
      <alignment horizontal="center" vertical="center"/>
    </xf>
    <xf numFmtId="169" fontId="12" fillId="3" borderId="7" xfId="1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wrapText="1"/>
    </xf>
    <xf numFmtId="170" fontId="12" fillId="3" borderId="1" xfId="2" applyNumberFormat="1" applyFont="1" applyFill="1" applyBorder="1" applyAlignment="1">
      <alignment horizontal="center" vertical="center" wrapText="1"/>
    </xf>
    <xf numFmtId="1" fontId="3" fillId="3" borderId="10" xfId="2" applyNumberFormat="1" applyFont="1" applyFill="1" applyBorder="1" applyAlignment="1">
      <alignment horizontal="center"/>
    </xf>
    <xf numFmtId="14" fontId="3" fillId="3" borderId="10" xfId="2" applyNumberFormat="1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 wrapText="1"/>
    </xf>
    <xf numFmtId="14" fontId="12" fillId="3" borderId="7" xfId="2" applyNumberFormat="1" applyFont="1" applyFill="1" applyBorder="1" applyAlignment="1">
      <alignment horizontal="center" vertical="center"/>
    </xf>
    <xf numFmtId="169" fontId="12" fillId="3" borderId="5" xfId="1" applyNumberFormat="1" applyFont="1" applyFill="1" applyBorder="1" applyAlignment="1">
      <alignment horizontal="center" vertical="center"/>
    </xf>
    <xf numFmtId="1" fontId="3" fillId="4" borderId="1" xfId="2" applyNumberFormat="1" applyFont="1" applyFill="1" applyBorder="1" applyAlignment="1">
      <alignment horizontal="center" vertical="top" wrapText="1"/>
    </xf>
    <xf numFmtId="169" fontId="3" fillId="4" borderId="2" xfId="1" applyNumberFormat="1" applyFont="1" applyFill="1" applyBorder="1" applyAlignment="1">
      <alignment horizontal="center" vertical="top" wrapText="1"/>
    </xf>
    <xf numFmtId="169" fontId="3" fillId="4" borderId="2" xfId="1" applyNumberFormat="1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wrapText="1"/>
    </xf>
    <xf numFmtId="14" fontId="4" fillId="3" borderId="7" xfId="0" applyNumberFormat="1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/>
    </xf>
    <xf numFmtId="14" fontId="3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169" fontId="3" fillId="3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4" fontId="12" fillId="3" borderId="10" xfId="0" applyNumberFormat="1" applyFont="1" applyFill="1" applyBorder="1" applyAlignment="1">
      <alignment horizontal="center"/>
    </xf>
    <xf numFmtId="0" fontId="12" fillId="3" borderId="1" xfId="2" applyFont="1" applyFill="1" applyBorder="1" applyAlignment="1">
      <alignment horizontal="center"/>
    </xf>
    <xf numFmtId="170" fontId="12" fillId="3" borderId="1" xfId="2" applyNumberFormat="1" applyFont="1" applyFill="1" applyBorder="1"/>
    <xf numFmtId="169" fontId="12" fillId="3" borderId="1" xfId="1" applyNumberFormat="1" applyFont="1" applyFill="1" applyBorder="1"/>
    <xf numFmtId="169" fontId="12" fillId="3" borderId="2" xfId="1" applyNumberFormat="1" applyFont="1" applyFill="1" applyBorder="1"/>
    <xf numFmtId="169" fontId="3" fillId="3" borderId="1" xfId="3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wrapText="1"/>
    </xf>
    <xf numFmtId="170" fontId="12" fillId="3" borderId="1" xfId="2" applyNumberFormat="1" applyFont="1" applyFill="1" applyBorder="1" applyAlignment="1">
      <alignment horizontal="center"/>
    </xf>
    <xf numFmtId="169" fontId="12" fillId="3" borderId="1" xfId="1" applyNumberFormat="1" applyFont="1" applyFill="1" applyBorder="1" applyAlignment="1">
      <alignment horizontal="center" vertical="top"/>
    </xf>
    <xf numFmtId="0" fontId="12" fillId="3" borderId="1" xfId="2" applyFont="1" applyFill="1" applyBorder="1" applyAlignment="1">
      <alignment horizontal="center" vertical="center" wrapText="1"/>
    </xf>
    <xf numFmtId="170" fontId="3" fillId="3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9" fontId="3" fillId="3" borderId="2" xfId="1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169" fontId="12" fillId="3" borderId="2" xfId="3" applyFont="1" applyFill="1" applyBorder="1" applyAlignment="1">
      <alignment horizontal="center"/>
    </xf>
    <xf numFmtId="169" fontId="12" fillId="3" borderId="2" xfId="3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169" fontId="12" fillId="3" borderId="1" xfId="3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9" fontId="3" fillId="3" borderId="4" xfId="0" applyNumberFormat="1" applyFont="1" applyFill="1" applyBorder="1" applyAlignment="1">
      <alignment horizontal="center" vertical="center" wrapText="1"/>
    </xf>
    <xf numFmtId="169" fontId="3" fillId="3" borderId="10" xfId="4" applyFont="1" applyFill="1" applyBorder="1" applyAlignment="1">
      <alignment horizontal="center" vertical="center"/>
    </xf>
    <xf numFmtId="169" fontId="3" fillId="3" borderId="1" xfId="4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9" fontId="12" fillId="3" borderId="9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center" vertical="center"/>
    </xf>
    <xf numFmtId="169" fontId="3" fillId="3" borderId="1" xfId="4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wrapText="1"/>
    </xf>
    <xf numFmtId="0" fontId="12" fillId="3" borderId="1" xfId="2" applyFont="1" applyFill="1" applyBorder="1" applyAlignment="1">
      <alignment horizontal="center" vertical="top" wrapText="1"/>
    </xf>
    <xf numFmtId="170" fontId="12" fillId="3" borderId="1" xfId="2" applyNumberFormat="1" applyFont="1" applyFill="1" applyBorder="1" applyAlignment="1">
      <alignment horizontal="center" vertical="top" wrapText="1"/>
    </xf>
    <xf numFmtId="0" fontId="3" fillId="3" borderId="3" xfId="2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/>
    </xf>
    <xf numFmtId="14" fontId="3" fillId="3" borderId="7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9" fontId="3" fillId="3" borderId="2" xfId="1" applyNumberFormat="1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70" fontId="12" fillId="4" borderId="1" xfId="2" applyNumberFormat="1" applyFont="1" applyFill="1" applyBorder="1" applyAlignment="1">
      <alignment horizontal="center" vertical="center" wrapText="1"/>
    </xf>
    <xf numFmtId="169" fontId="3" fillId="4" borderId="1" xfId="1" applyNumberFormat="1" applyFont="1" applyFill="1" applyBorder="1" applyAlignment="1">
      <alignment horizontal="center" vertical="top" wrapText="1"/>
    </xf>
    <xf numFmtId="169" fontId="3" fillId="4" borderId="1" xfId="1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14" fontId="12" fillId="3" borderId="7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top" wrapText="1"/>
    </xf>
    <xf numFmtId="14" fontId="5" fillId="3" borderId="7" xfId="0" applyNumberFormat="1" applyFont="1" applyFill="1" applyBorder="1" applyAlignment="1">
      <alignment horizontal="center" wrapText="1"/>
    </xf>
    <xf numFmtId="0" fontId="3" fillId="3" borderId="5" xfId="2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wrapText="1"/>
    </xf>
    <xf numFmtId="169" fontId="3" fillId="3" borderId="1" xfId="0" applyNumberFormat="1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wrapText="1"/>
    </xf>
    <xf numFmtId="169" fontId="3" fillId="3" borderId="1" xfId="0" applyNumberFormat="1" applyFont="1" applyFill="1" applyBorder="1" applyAlignment="1">
      <alignment horizontal="center" vertical="center" wrapText="1"/>
    </xf>
    <xf numFmtId="169" fontId="12" fillId="3" borderId="2" xfId="1" applyNumberFormat="1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/>
    </xf>
    <xf numFmtId="14" fontId="3" fillId="3" borderId="11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/>
    </xf>
    <xf numFmtId="0" fontId="3" fillId="3" borderId="18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wrapText="1"/>
    </xf>
    <xf numFmtId="169" fontId="12" fillId="3" borderId="1" xfId="3" applyFont="1" applyFill="1" applyBorder="1" applyAlignment="1">
      <alignment horizontal="center" wrapText="1"/>
    </xf>
    <xf numFmtId="169" fontId="3" fillId="3" borderId="2" xfId="1" applyNumberFormat="1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>
      <alignment horizontal="center"/>
    </xf>
    <xf numFmtId="0" fontId="3" fillId="3" borderId="6" xfId="2" applyFont="1" applyFill="1" applyBorder="1" applyAlignment="1">
      <alignment horizontal="center" vertical="top" wrapText="1"/>
    </xf>
    <xf numFmtId="14" fontId="3" fillId="3" borderId="7" xfId="2" applyNumberFormat="1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center" vertical="top" wrapText="1"/>
    </xf>
    <xf numFmtId="170" fontId="3" fillId="3" borderId="0" xfId="2" applyNumberFormat="1" applyFont="1" applyFill="1"/>
    <xf numFmtId="0" fontId="3" fillId="3" borderId="7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wrapText="1"/>
    </xf>
    <xf numFmtId="170" fontId="3" fillId="3" borderId="4" xfId="2" applyNumberFormat="1" applyFont="1" applyFill="1" applyBorder="1" applyAlignment="1">
      <alignment horizontal="center" vertical="top" wrapText="1"/>
    </xf>
    <xf numFmtId="169" fontId="3" fillId="3" borderId="4" xfId="1" applyNumberFormat="1" applyFont="1" applyFill="1" applyBorder="1" applyAlignment="1">
      <alignment horizontal="center" vertical="top" wrapText="1"/>
    </xf>
    <xf numFmtId="169" fontId="3" fillId="3" borderId="9" xfId="1" applyNumberFormat="1" applyFont="1" applyFill="1" applyBorder="1" applyAlignment="1">
      <alignment horizontal="center" vertical="top"/>
    </xf>
    <xf numFmtId="14" fontId="12" fillId="3" borderId="1" xfId="0" applyNumberFormat="1" applyFont="1" applyFill="1" applyBorder="1" applyAlignment="1">
      <alignment horizontal="center" vertical="center"/>
    </xf>
    <xf numFmtId="169" fontId="12" fillId="3" borderId="1" xfId="3" applyFont="1" applyFill="1" applyBorder="1" applyAlignment="1">
      <alignment horizontal="center" vertical="center"/>
    </xf>
    <xf numFmtId="169" fontId="12" fillId="3" borderId="1" xfId="3" applyFont="1" applyFill="1" applyBorder="1" applyAlignment="1">
      <alignment horizontal="center" vertical="center" wrapText="1"/>
    </xf>
    <xf numFmtId="169" fontId="3" fillId="3" borderId="2" xfId="3" applyFont="1" applyFill="1" applyBorder="1" applyAlignment="1">
      <alignment horizontal="center" vertical="top" wrapText="1"/>
    </xf>
    <xf numFmtId="169" fontId="12" fillId="3" borderId="8" xfId="3" applyFont="1" applyFill="1" applyBorder="1" applyAlignment="1">
      <alignment horizontal="center"/>
    </xf>
    <xf numFmtId="169" fontId="12" fillId="3" borderId="5" xfId="3" applyFont="1" applyFill="1" applyBorder="1" applyAlignment="1">
      <alignment horizontal="center" wrapText="1"/>
    </xf>
    <xf numFmtId="169" fontId="12" fillId="0" borderId="8" xfId="1" applyNumberFormat="1" applyFont="1" applyFill="1" applyBorder="1" applyAlignment="1">
      <alignment horizontal="center" vertical="center"/>
    </xf>
    <xf numFmtId="169" fontId="12" fillId="3" borderId="8" xfId="1" applyNumberFormat="1" applyFont="1" applyFill="1" applyBorder="1" applyAlignment="1">
      <alignment horizontal="center" vertical="center"/>
    </xf>
    <xf numFmtId="170" fontId="3" fillId="3" borderId="6" xfId="2" applyNumberFormat="1" applyFont="1" applyFill="1" applyBorder="1" applyAlignment="1">
      <alignment horizontal="center" vertical="center" wrapText="1"/>
    </xf>
    <xf numFmtId="44" fontId="14" fillId="0" borderId="0" xfId="2" applyNumberFormat="1" applyFont="1" applyFill="1"/>
    <xf numFmtId="0" fontId="3" fillId="3" borderId="10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/>
    </xf>
  </cellXfs>
  <cellStyles count="5">
    <cellStyle name="Euro" xfId="1" xr:uid="{AC3C2161-9CFD-467B-80DA-C9A6EDCBA140}"/>
    <cellStyle name="Normale" xfId="0" builtinId="0"/>
    <cellStyle name="Normale 2" xfId="2" xr:uid="{C6D431DC-1F54-4F57-90CC-6AD96BAE5B80}"/>
    <cellStyle name="Valuta" xfId="3" builtinId="4"/>
    <cellStyle name="Valuta 2" xfId="4" xr:uid="{4237D51E-142D-414F-B18E-426357ABF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SORERIA\PRIMA%20NOTA\Prima%20Nota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naio 24"/>
      <sheetName val="Gennaio24BP"/>
      <sheetName val="Gennaio 24BPAnticipi"/>
      <sheetName val="Febbraio 24"/>
      <sheetName val="Febbraio24BP"/>
      <sheetName val="Febbraio 24BPAnticipi"/>
      <sheetName val="Marzo 24"/>
      <sheetName val="Marzo 24BP"/>
      <sheetName val="Marzo 24BPAnticipi"/>
      <sheetName val="Aprile 24"/>
      <sheetName val="Aprile 24BP"/>
      <sheetName val="Aprile 24BPAnticipi "/>
      <sheetName val="Maggio 24"/>
      <sheetName val="Maggio 24BP"/>
      <sheetName val="Maggio 24BPAnticipi"/>
      <sheetName val="Giugno 24"/>
      <sheetName val="Giugno 24BP"/>
      <sheetName val="Giugno 24BPAnticipi"/>
      <sheetName val="Luglio 24"/>
      <sheetName val="Luglio 24BP"/>
      <sheetName val="Luglio 24BPAnticipi"/>
      <sheetName val="Agosto 24"/>
      <sheetName val="Agosto 24BP"/>
      <sheetName val="Agosto 24BPAnticipi"/>
      <sheetName val="Settembre 24"/>
      <sheetName val="Settembre 24BP"/>
      <sheetName val="Settembre 24BPAnticipi"/>
      <sheetName val="Ottobre 24"/>
      <sheetName val="Ottobre 24BP "/>
      <sheetName val="Ottobre 24BPAnticipi"/>
      <sheetName val="Novembre 24"/>
      <sheetName val="Novembre 24BP"/>
      <sheetName val="Novembre 24BPAnticipi"/>
      <sheetName val="Dicembre 24"/>
      <sheetName val="Dicembre 24BP"/>
      <sheetName val="Dicembre 24BPAntici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7">
          <cell r="L67">
            <v>119400.34</v>
          </cell>
        </row>
      </sheetData>
      <sheetData sheetId="34">
        <row r="96">
          <cell r="L96">
            <v>151569.95000000001</v>
          </cell>
        </row>
      </sheetData>
      <sheetData sheetId="35">
        <row r="11">
          <cell r="L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0F7A-6D17-4DDA-A732-B0166142CD07}">
  <sheetPr>
    <pageSetUpPr fitToPage="1"/>
  </sheetPr>
  <dimension ref="A1:N42"/>
  <sheetViews>
    <sheetView zoomScaleNormal="100" workbookViewId="0">
      <selection activeCell="L6" sqref="L6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4" width="11.140625" style="7" bestFit="1" customWidth="1"/>
    <col min="15" max="16384" width="9.140625" style="7"/>
  </cols>
  <sheetData>
    <row r="1" spans="1:12" ht="18" x14ac:dyDescent="0.25">
      <c r="A1" s="1" t="s">
        <v>26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+'[1]Dicembre 24'!$L$67</f>
        <v>119400.34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27"/>
      <c r="L7" s="34">
        <f>+L6+K7-J7</f>
        <v>119400.34</v>
      </c>
    </row>
    <row r="8" spans="1:12" x14ac:dyDescent="0.2">
      <c r="A8" s="121">
        <v>45659</v>
      </c>
      <c r="B8" s="108"/>
      <c r="C8" s="109"/>
      <c r="D8" s="110"/>
      <c r="E8" s="111" t="s">
        <v>15</v>
      </c>
      <c r="F8" s="111" t="s">
        <v>16</v>
      </c>
      <c r="G8" s="112"/>
      <c r="H8" s="112"/>
      <c r="I8" s="112"/>
      <c r="J8" s="122">
        <v>6.96</v>
      </c>
      <c r="K8" s="122"/>
      <c r="L8" s="34">
        <f t="shared" ref="L8:L42" si="0">+L7+K8-J8</f>
        <v>119393.38</v>
      </c>
    </row>
    <row r="9" spans="1:12" x14ac:dyDescent="0.2">
      <c r="A9" s="123"/>
      <c r="B9" s="38"/>
      <c r="C9" s="66"/>
      <c r="D9" s="40"/>
      <c r="E9" s="22"/>
      <c r="F9" s="22"/>
      <c r="G9" s="25"/>
      <c r="H9" s="25"/>
      <c r="I9" s="25"/>
      <c r="J9" s="124"/>
      <c r="K9" s="124"/>
      <c r="L9" s="34">
        <f t="shared" si="0"/>
        <v>119393.38</v>
      </c>
    </row>
    <row r="10" spans="1:12" x14ac:dyDescent="0.2">
      <c r="A10" s="127">
        <v>45659</v>
      </c>
      <c r="B10" s="128"/>
      <c r="C10" s="127"/>
      <c r="D10" s="129" t="s">
        <v>17</v>
      </c>
      <c r="E10" s="129" t="s">
        <v>18</v>
      </c>
      <c r="F10" s="129" t="s">
        <v>19</v>
      </c>
      <c r="G10" s="130"/>
      <c r="H10" s="130"/>
      <c r="I10" s="130"/>
      <c r="J10" s="131">
        <v>15438</v>
      </c>
      <c r="K10" s="132"/>
      <c r="L10" s="34">
        <f t="shared" si="0"/>
        <v>103955.38</v>
      </c>
    </row>
    <row r="11" spans="1:12" x14ac:dyDescent="0.2">
      <c r="A11" s="84"/>
      <c r="B11" s="82"/>
      <c r="C11" s="80"/>
      <c r="D11" s="84"/>
      <c r="E11" s="22"/>
      <c r="F11" s="79"/>
      <c r="G11" s="25"/>
      <c r="H11" s="25"/>
      <c r="I11" s="25"/>
      <c r="J11" s="26"/>
      <c r="K11" s="27"/>
      <c r="L11" s="34">
        <f t="shared" si="0"/>
        <v>103955.38</v>
      </c>
    </row>
    <row r="12" spans="1:12" x14ac:dyDescent="0.2">
      <c r="A12" s="127">
        <v>45660</v>
      </c>
      <c r="B12" s="128"/>
      <c r="C12" s="127"/>
      <c r="D12" s="129" t="s">
        <v>17</v>
      </c>
      <c r="E12" s="129" t="s">
        <v>18</v>
      </c>
      <c r="F12" s="129" t="s">
        <v>19</v>
      </c>
      <c r="G12" s="130"/>
      <c r="H12" s="130"/>
      <c r="I12" s="130"/>
      <c r="J12" s="131">
        <v>3807</v>
      </c>
      <c r="K12" s="132"/>
      <c r="L12" s="34">
        <f t="shared" si="0"/>
        <v>100148.38</v>
      </c>
    </row>
    <row r="13" spans="1:12" x14ac:dyDescent="0.2">
      <c r="A13" s="90"/>
      <c r="B13" s="106"/>
      <c r="C13" s="89"/>
      <c r="D13" s="90"/>
      <c r="E13" s="90"/>
      <c r="F13" s="90"/>
      <c r="G13" s="91"/>
      <c r="H13" s="91"/>
      <c r="I13" s="91"/>
      <c r="J13" s="81"/>
      <c r="K13" s="27"/>
      <c r="L13" s="34">
        <f t="shared" si="0"/>
        <v>100148.38</v>
      </c>
    </row>
    <row r="14" spans="1:12" x14ac:dyDescent="0.2">
      <c r="A14" s="121">
        <v>45660</v>
      </c>
      <c r="B14" s="108"/>
      <c r="C14" s="109"/>
      <c r="D14" s="110"/>
      <c r="E14" s="111" t="s">
        <v>15</v>
      </c>
      <c r="F14" s="111" t="s">
        <v>16</v>
      </c>
      <c r="G14" s="112"/>
      <c r="H14" s="112"/>
      <c r="I14" s="112"/>
      <c r="J14" s="122">
        <v>1.53</v>
      </c>
      <c r="K14" s="122"/>
      <c r="L14" s="34">
        <f t="shared" si="0"/>
        <v>100146.85</v>
      </c>
    </row>
    <row r="15" spans="1:12" x14ac:dyDescent="0.2">
      <c r="A15" s="229"/>
      <c r="B15" s="230"/>
      <c r="C15" s="229"/>
      <c r="D15" s="231"/>
      <c r="E15" s="231"/>
      <c r="F15" s="231"/>
      <c r="G15" s="232"/>
      <c r="H15" s="232"/>
      <c r="I15" s="232"/>
      <c r="J15" s="77"/>
      <c r="K15" s="124"/>
      <c r="L15" s="34">
        <f t="shared" si="0"/>
        <v>100146.85</v>
      </c>
    </row>
    <row r="16" spans="1:12" x14ac:dyDescent="0.2">
      <c r="A16" s="64">
        <v>45672</v>
      </c>
      <c r="B16" s="50" t="s">
        <v>188</v>
      </c>
      <c r="C16" s="64">
        <v>45672</v>
      </c>
      <c r="D16" s="50" t="s">
        <v>189</v>
      </c>
      <c r="E16" s="50" t="s">
        <v>13</v>
      </c>
      <c r="F16" s="50">
        <v>2025005</v>
      </c>
      <c r="G16" s="51"/>
      <c r="H16" s="51"/>
      <c r="I16" s="51"/>
      <c r="J16" s="53"/>
      <c r="K16" s="53">
        <v>488</v>
      </c>
      <c r="L16" s="34">
        <f t="shared" si="0"/>
        <v>100634.85</v>
      </c>
    </row>
    <row r="17" spans="1:14" x14ac:dyDescent="0.2">
      <c r="A17" s="123"/>
      <c r="B17" s="152"/>
      <c r="C17" s="123"/>
      <c r="D17" s="45"/>
      <c r="E17" s="45"/>
      <c r="F17" s="45"/>
      <c r="G17" s="76"/>
      <c r="H17" s="76"/>
      <c r="I17" s="76"/>
      <c r="J17" s="77"/>
      <c r="K17" s="124"/>
      <c r="L17" s="34">
        <f t="shared" si="0"/>
        <v>100634.85</v>
      </c>
    </row>
    <row r="18" spans="1:14" x14ac:dyDescent="0.2">
      <c r="A18" s="192">
        <v>45673</v>
      </c>
      <c r="B18" s="251"/>
      <c r="C18" s="192"/>
      <c r="D18" s="111"/>
      <c r="E18" s="111" t="s">
        <v>190</v>
      </c>
      <c r="F18" s="111" t="s">
        <v>191</v>
      </c>
      <c r="G18" s="112"/>
      <c r="H18" s="112"/>
      <c r="I18" s="112"/>
      <c r="J18" s="252">
        <v>2015.53</v>
      </c>
      <c r="K18" s="253"/>
      <c r="L18" s="34">
        <f t="shared" si="0"/>
        <v>98619.32</v>
      </c>
    </row>
    <row r="19" spans="1:14" x14ac:dyDescent="0.2">
      <c r="A19" s="123"/>
      <c r="B19" s="152"/>
      <c r="C19" s="123"/>
      <c r="D19" s="45"/>
      <c r="E19" s="45"/>
      <c r="F19" s="45"/>
      <c r="G19" s="76"/>
      <c r="H19" s="76"/>
      <c r="I19" s="76"/>
      <c r="J19" s="77"/>
      <c r="K19" s="124"/>
      <c r="L19" s="34">
        <f t="shared" si="0"/>
        <v>98619.32</v>
      </c>
    </row>
    <row r="20" spans="1:14" x14ac:dyDescent="0.2">
      <c r="A20" s="192">
        <v>45673</v>
      </c>
      <c r="B20" s="251"/>
      <c r="C20" s="192"/>
      <c r="D20" s="111"/>
      <c r="E20" s="111" t="s">
        <v>190</v>
      </c>
      <c r="F20" s="111" t="s">
        <v>191</v>
      </c>
      <c r="G20" s="112"/>
      <c r="H20" s="112"/>
      <c r="I20" s="112"/>
      <c r="J20" s="252">
        <v>30868.58</v>
      </c>
      <c r="K20" s="253"/>
      <c r="L20" s="34">
        <f t="shared" si="0"/>
        <v>67750.740000000005</v>
      </c>
    </row>
    <row r="21" spans="1:14" x14ac:dyDescent="0.2">
      <c r="A21" s="123"/>
      <c r="B21" s="38"/>
      <c r="C21" s="66"/>
      <c r="D21" s="40"/>
      <c r="E21" s="22"/>
      <c r="F21" s="22"/>
      <c r="G21" s="25"/>
      <c r="H21" s="25"/>
      <c r="I21" s="25"/>
      <c r="J21" s="124"/>
      <c r="K21" s="124"/>
      <c r="L21" s="34">
        <f t="shared" si="0"/>
        <v>67750.740000000005</v>
      </c>
    </row>
    <row r="22" spans="1:14" x14ac:dyDescent="0.2">
      <c r="A22" s="30">
        <v>45678</v>
      </c>
      <c r="B22" s="233" t="s">
        <v>194</v>
      </c>
      <c r="C22" s="234">
        <v>45678</v>
      </c>
      <c r="D22" s="235" t="s">
        <v>195</v>
      </c>
      <c r="E22" s="50" t="s">
        <v>13</v>
      </c>
      <c r="F22" s="28">
        <v>2024024</v>
      </c>
      <c r="G22" s="31"/>
      <c r="H22" s="31"/>
      <c r="I22" s="31"/>
      <c r="J22" s="32"/>
      <c r="K22" s="33">
        <v>40875.96</v>
      </c>
      <c r="L22" s="34">
        <f t="shared" si="0"/>
        <v>108626.7</v>
      </c>
    </row>
    <row r="23" spans="1:14" x14ac:dyDescent="0.2">
      <c r="A23" s="123"/>
      <c r="B23" s="38"/>
      <c r="C23" s="66"/>
      <c r="D23" s="40"/>
      <c r="E23" s="22"/>
      <c r="F23" s="22"/>
      <c r="G23" s="25"/>
      <c r="H23" s="25"/>
      <c r="I23" s="25"/>
      <c r="J23" s="124"/>
      <c r="K23" s="124"/>
      <c r="L23" s="34">
        <f t="shared" si="0"/>
        <v>108626.7</v>
      </c>
    </row>
    <row r="24" spans="1:14" x14ac:dyDescent="0.2">
      <c r="A24" s="64">
        <v>45675</v>
      </c>
      <c r="B24" s="233">
        <v>289321640</v>
      </c>
      <c r="C24" s="234">
        <v>45675</v>
      </c>
      <c r="D24" s="235" t="s">
        <v>192</v>
      </c>
      <c r="E24" s="236" t="s">
        <v>193</v>
      </c>
      <c r="F24" s="28" t="s">
        <v>81</v>
      </c>
      <c r="G24" s="31"/>
      <c r="H24" s="31"/>
      <c r="I24" s="31"/>
      <c r="J24" s="32">
        <v>104.93</v>
      </c>
      <c r="K24" s="53"/>
      <c r="L24" s="34">
        <f t="shared" si="0"/>
        <v>108521.77</v>
      </c>
    </row>
    <row r="25" spans="1:14" x14ac:dyDescent="0.2">
      <c r="A25" s="24"/>
      <c r="B25" s="135"/>
      <c r="C25" s="86"/>
      <c r="D25" s="87"/>
      <c r="E25" s="22"/>
      <c r="F25" s="22"/>
      <c r="G25" s="25"/>
      <c r="H25" s="25"/>
      <c r="I25" s="25"/>
      <c r="J25" s="27"/>
      <c r="K25" s="27"/>
      <c r="L25" s="34">
        <f t="shared" si="0"/>
        <v>108521.77</v>
      </c>
    </row>
    <row r="26" spans="1:14" x14ac:dyDescent="0.2">
      <c r="A26" s="30">
        <v>45679</v>
      </c>
      <c r="B26" s="254" t="s">
        <v>196</v>
      </c>
      <c r="C26" s="255">
        <v>45679</v>
      </c>
      <c r="D26" s="256" t="s">
        <v>197</v>
      </c>
      <c r="E26" s="50" t="s">
        <v>13</v>
      </c>
      <c r="F26" s="28">
        <v>2025005</v>
      </c>
      <c r="G26" s="31"/>
      <c r="H26" s="31"/>
      <c r="I26" s="31"/>
      <c r="J26" s="33"/>
      <c r="K26" s="33">
        <v>244</v>
      </c>
      <c r="L26" s="34">
        <f t="shared" si="0"/>
        <v>108765.77</v>
      </c>
    </row>
    <row r="27" spans="1:14" x14ac:dyDescent="0.2">
      <c r="A27" s="24"/>
      <c r="B27" s="135"/>
      <c r="C27" s="86"/>
      <c r="D27" s="87"/>
      <c r="E27" s="22"/>
      <c r="F27" s="22"/>
      <c r="G27" s="25"/>
      <c r="H27" s="25"/>
      <c r="I27" s="25"/>
      <c r="J27" s="27"/>
      <c r="K27" s="27"/>
      <c r="L27" s="34">
        <f t="shared" si="0"/>
        <v>108765.77</v>
      </c>
    </row>
    <row r="28" spans="1:14" x14ac:dyDescent="0.2">
      <c r="A28" s="127">
        <v>45684</v>
      </c>
      <c r="B28" s="128"/>
      <c r="C28" s="127"/>
      <c r="D28" s="129" t="s">
        <v>221</v>
      </c>
      <c r="E28" s="129" t="s">
        <v>222</v>
      </c>
      <c r="F28" s="129">
        <v>2024062</v>
      </c>
      <c r="G28" s="130"/>
      <c r="H28" s="130"/>
      <c r="I28" s="130"/>
      <c r="J28" s="131">
        <v>12856</v>
      </c>
      <c r="K28" s="132"/>
      <c r="L28" s="34">
        <f t="shared" si="0"/>
        <v>95909.77</v>
      </c>
    </row>
    <row r="29" spans="1:14" x14ac:dyDescent="0.2">
      <c r="A29" s="24"/>
      <c r="B29" s="135"/>
      <c r="C29" s="86"/>
      <c r="D29" s="87"/>
      <c r="E29" s="57"/>
      <c r="F29" s="22"/>
      <c r="G29" s="146"/>
      <c r="H29" s="147"/>
      <c r="I29" s="147"/>
      <c r="J29" s="212"/>
      <c r="K29" s="213"/>
      <c r="L29" s="34">
        <f t="shared" si="0"/>
        <v>95909.77</v>
      </c>
    </row>
    <row r="30" spans="1:14" x14ac:dyDescent="0.2">
      <c r="A30" s="127">
        <v>45684</v>
      </c>
      <c r="B30" s="128"/>
      <c r="C30" s="127"/>
      <c r="D30" s="129" t="s">
        <v>221</v>
      </c>
      <c r="E30" s="129" t="s">
        <v>222</v>
      </c>
      <c r="F30" s="129">
        <v>2024062</v>
      </c>
      <c r="G30" s="130"/>
      <c r="H30" s="130"/>
      <c r="I30" s="130"/>
      <c r="J30" s="131">
        <v>2522</v>
      </c>
      <c r="K30" s="132"/>
      <c r="L30" s="34">
        <f t="shared" si="0"/>
        <v>93387.77</v>
      </c>
    </row>
    <row r="31" spans="1:14" x14ac:dyDescent="0.2">
      <c r="A31" s="10"/>
      <c r="B31" s="8"/>
      <c r="C31" s="10"/>
      <c r="D31" s="8"/>
      <c r="E31" s="57"/>
      <c r="F31" s="8"/>
      <c r="G31" s="11"/>
      <c r="H31" s="11"/>
      <c r="I31" s="11"/>
      <c r="J31" s="12"/>
      <c r="K31" s="12"/>
      <c r="L31" s="34">
        <f t="shared" si="0"/>
        <v>93387.77</v>
      </c>
    </row>
    <row r="32" spans="1:14" x14ac:dyDescent="0.2">
      <c r="A32" s="121">
        <v>45684</v>
      </c>
      <c r="B32" s="108"/>
      <c r="C32" s="109"/>
      <c r="D32" s="110"/>
      <c r="E32" s="111" t="s">
        <v>15</v>
      </c>
      <c r="F32" s="111" t="s">
        <v>16</v>
      </c>
      <c r="G32" s="112"/>
      <c r="H32" s="112"/>
      <c r="I32" s="112"/>
      <c r="J32" s="122">
        <v>4.3499999999999996</v>
      </c>
      <c r="K32" s="122"/>
      <c r="L32" s="34">
        <f t="shared" si="0"/>
        <v>93383.42</v>
      </c>
      <c r="N32" s="136"/>
    </row>
    <row r="33" spans="1:12" x14ac:dyDescent="0.2">
      <c r="A33" s="10"/>
      <c r="B33" s="8"/>
      <c r="C33" s="10"/>
      <c r="D33" s="8"/>
      <c r="E33" s="57"/>
      <c r="F33" s="8"/>
      <c r="G33" s="11"/>
      <c r="H33" s="11"/>
      <c r="I33" s="11"/>
      <c r="J33" s="12"/>
      <c r="K33" s="12"/>
      <c r="L33" s="34">
        <f t="shared" si="0"/>
        <v>93383.42</v>
      </c>
    </row>
    <row r="34" spans="1:12" x14ac:dyDescent="0.2">
      <c r="A34" s="267">
        <v>45683</v>
      </c>
      <c r="B34" s="268" t="s">
        <v>223</v>
      </c>
      <c r="C34" s="269">
        <v>45682</v>
      </c>
      <c r="D34" s="248" t="s">
        <v>224</v>
      </c>
      <c r="E34" s="117" t="s">
        <v>225</v>
      </c>
      <c r="F34" s="270" t="s">
        <v>81</v>
      </c>
      <c r="G34" s="271"/>
      <c r="H34" s="271"/>
      <c r="I34" s="271"/>
      <c r="J34" s="272">
        <v>2.5099999999999998</v>
      </c>
      <c r="K34" s="273"/>
      <c r="L34" s="34">
        <f t="shared" si="0"/>
        <v>93380.91</v>
      </c>
    </row>
    <row r="35" spans="1:12" x14ac:dyDescent="0.2">
      <c r="A35" s="10"/>
      <c r="B35" s="8"/>
      <c r="C35" s="10"/>
      <c r="D35" s="8"/>
      <c r="E35" s="57"/>
      <c r="F35" s="8"/>
      <c r="G35" s="11"/>
      <c r="H35" s="11"/>
      <c r="I35" s="11"/>
      <c r="J35" s="12"/>
      <c r="K35" s="13"/>
      <c r="L35" s="34">
        <f t="shared" si="0"/>
        <v>93380.91</v>
      </c>
    </row>
    <row r="36" spans="1:12" x14ac:dyDescent="0.2">
      <c r="A36" s="121">
        <v>45685</v>
      </c>
      <c r="B36" s="108"/>
      <c r="C36" s="109"/>
      <c r="D36" s="110"/>
      <c r="E36" s="111" t="s">
        <v>15</v>
      </c>
      <c r="F36" s="111" t="s">
        <v>16</v>
      </c>
      <c r="G36" s="112"/>
      <c r="H36" s="112"/>
      <c r="I36" s="112"/>
      <c r="J36" s="122">
        <v>0.51</v>
      </c>
      <c r="K36" s="122"/>
      <c r="L36" s="34">
        <f t="shared" si="0"/>
        <v>93380.4</v>
      </c>
    </row>
    <row r="37" spans="1:12" x14ac:dyDescent="0.2">
      <c r="A37" s="10"/>
      <c r="B37" s="8"/>
      <c r="C37" s="10"/>
      <c r="D37" s="8"/>
      <c r="E37" s="57"/>
      <c r="F37" s="8"/>
      <c r="G37" s="11"/>
      <c r="H37" s="11"/>
      <c r="I37" s="11"/>
      <c r="J37" s="12"/>
      <c r="K37" s="13"/>
      <c r="L37" s="34">
        <f t="shared" si="0"/>
        <v>93380.4</v>
      </c>
    </row>
    <row r="38" spans="1:12" x14ac:dyDescent="0.2">
      <c r="A38" s="30">
        <v>45685</v>
      </c>
      <c r="B38" s="29"/>
      <c r="C38" s="30"/>
      <c r="D38" s="28"/>
      <c r="E38" s="28" t="s">
        <v>226</v>
      </c>
      <c r="F38" s="49" t="s">
        <v>19</v>
      </c>
      <c r="G38" s="31"/>
      <c r="H38" s="31"/>
      <c r="I38" s="31"/>
      <c r="J38" s="274">
        <v>420.35</v>
      </c>
      <c r="K38" s="33"/>
      <c r="L38" s="34">
        <f t="shared" si="0"/>
        <v>92960.05</v>
      </c>
    </row>
    <row r="39" spans="1:12" x14ac:dyDescent="0.2">
      <c r="A39" s="138"/>
      <c r="B39" s="138"/>
      <c r="C39" s="138"/>
      <c r="D39" s="41"/>
      <c r="E39" s="22"/>
      <c r="F39" s="22"/>
      <c r="G39" s="25"/>
      <c r="H39" s="25"/>
      <c r="I39" s="25"/>
      <c r="J39" s="156"/>
      <c r="K39" s="41"/>
      <c r="L39" s="34">
        <f t="shared" si="0"/>
        <v>92960.05</v>
      </c>
    </row>
    <row r="40" spans="1:12" x14ac:dyDescent="0.2">
      <c r="A40" s="30">
        <v>45688</v>
      </c>
      <c r="B40" s="28" t="s">
        <v>227</v>
      </c>
      <c r="C40" s="30">
        <v>45645</v>
      </c>
      <c r="D40" s="28" t="s">
        <v>228</v>
      </c>
      <c r="E40" s="50" t="s">
        <v>13</v>
      </c>
      <c r="F40" s="49">
        <v>2024067</v>
      </c>
      <c r="G40" s="31"/>
      <c r="H40" s="31"/>
      <c r="I40" s="31"/>
      <c r="J40" s="274"/>
      <c r="K40" s="33">
        <v>244</v>
      </c>
      <c r="L40" s="34">
        <f t="shared" si="0"/>
        <v>93204.05</v>
      </c>
    </row>
    <row r="41" spans="1:12" x14ac:dyDescent="0.2">
      <c r="A41" s="24"/>
      <c r="B41" s="23"/>
      <c r="C41" s="24"/>
      <c r="D41" s="22"/>
      <c r="E41" s="22"/>
      <c r="F41" s="41"/>
      <c r="G41" s="25"/>
      <c r="H41" s="25"/>
      <c r="I41" s="25"/>
      <c r="J41" s="133"/>
      <c r="K41" s="27"/>
      <c r="L41" s="34">
        <f t="shared" si="0"/>
        <v>93204.05</v>
      </c>
    </row>
    <row r="42" spans="1:12" x14ac:dyDescent="0.2">
      <c r="A42" s="28"/>
      <c r="B42" s="29"/>
      <c r="C42" s="30"/>
      <c r="D42" s="28"/>
      <c r="E42" s="28"/>
      <c r="F42" s="28"/>
      <c r="G42" s="31"/>
      <c r="H42" s="31"/>
      <c r="I42" s="31"/>
      <c r="J42" s="32"/>
      <c r="K42" s="33"/>
      <c r="L42" s="34">
        <f t="shared" si="0"/>
        <v>93204.05</v>
      </c>
    </row>
  </sheetData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DA0A-236B-471E-A052-897B12F571BC}">
  <sheetPr>
    <pageSetUpPr fitToPage="1"/>
  </sheetPr>
  <dimension ref="A1:N74"/>
  <sheetViews>
    <sheetView topLeftCell="A34" zoomScaleNormal="100" workbookViewId="0">
      <selection activeCell="K39" sqref="A39:K39"/>
    </sheetView>
  </sheetViews>
  <sheetFormatPr defaultRowHeight="12.75" x14ac:dyDescent="0.2"/>
  <cols>
    <col min="1" max="1" width="11.5703125" style="4" customWidth="1"/>
    <col min="2" max="2" width="13.7109375" style="2" bestFit="1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54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+'Marzo 25'!L48</f>
        <v>36074.75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27"/>
      <c r="L7" s="34">
        <f>+L6+K7-J7</f>
        <v>36074.75</v>
      </c>
    </row>
    <row r="8" spans="1:12" x14ac:dyDescent="0.2">
      <c r="A8" s="192">
        <v>45747</v>
      </c>
      <c r="B8" s="195"/>
      <c r="C8" s="174"/>
      <c r="D8" s="194"/>
      <c r="E8" s="111" t="s">
        <v>22</v>
      </c>
      <c r="F8" s="111"/>
      <c r="G8" s="112"/>
      <c r="H8" s="112"/>
      <c r="I8" s="112"/>
      <c r="J8" s="196">
        <v>24.7</v>
      </c>
      <c r="K8" s="197"/>
      <c r="L8" s="34">
        <f>+L7+K8-J8</f>
        <v>36050.050000000003</v>
      </c>
    </row>
    <row r="9" spans="1:12" x14ac:dyDescent="0.2">
      <c r="A9" s="22"/>
      <c r="B9" s="23"/>
      <c r="C9" s="24"/>
      <c r="D9" s="22"/>
      <c r="E9" s="22"/>
      <c r="F9" s="22"/>
      <c r="G9" s="25"/>
      <c r="H9" s="25"/>
      <c r="I9" s="25"/>
      <c r="J9" s="81"/>
      <c r="K9" s="27"/>
      <c r="L9" s="34">
        <f>+L8+K9-J9</f>
        <v>36050.050000000003</v>
      </c>
    </row>
    <row r="10" spans="1:12" x14ac:dyDescent="0.2">
      <c r="A10" s="192">
        <v>45747</v>
      </c>
      <c r="B10" s="195"/>
      <c r="C10" s="174"/>
      <c r="D10" s="194"/>
      <c r="E10" s="111" t="s">
        <v>21</v>
      </c>
      <c r="F10" s="111"/>
      <c r="G10" s="112"/>
      <c r="H10" s="112"/>
      <c r="I10" s="112"/>
      <c r="J10" s="196">
        <v>1750</v>
      </c>
      <c r="K10" s="197"/>
      <c r="L10" s="34">
        <f>+L9+K10-J10</f>
        <v>34300.050000000003</v>
      </c>
    </row>
    <row r="11" spans="1:12" x14ac:dyDescent="0.2">
      <c r="A11" s="192">
        <v>45747</v>
      </c>
      <c r="B11" s="195"/>
      <c r="C11" s="174"/>
      <c r="D11" s="194"/>
      <c r="E11" s="111" t="s">
        <v>21</v>
      </c>
      <c r="F11" s="111"/>
      <c r="G11" s="112"/>
      <c r="H11" s="112"/>
      <c r="I11" s="112"/>
      <c r="J11" s="196">
        <v>49.5</v>
      </c>
      <c r="K11" s="197"/>
      <c r="L11" s="34">
        <f t="shared" ref="L11:L71" si="0">+L10+K11-J11</f>
        <v>34250.550000000003</v>
      </c>
    </row>
    <row r="12" spans="1:12" x14ac:dyDescent="0.2">
      <c r="A12" s="8"/>
      <c r="B12" s="9"/>
      <c r="C12" s="10"/>
      <c r="D12" s="8"/>
      <c r="E12" s="8"/>
      <c r="F12" s="8"/>
      <c r="G12" s="11"/>
      <c r="H12" s="11"/>
      <c r="I12" s="11"/>
      <c r="J12" s="12"/>
      <c r="K12" s="12"/>
      <c r="L12" s="34">
        <f t="shared" si="0"/>
        <v>34250.550000000003</v>
      </c>
    </row>
    <row r="13" spans="1:12" x14ac:dyDescent="0.2">
      <c r="A13" s="127">
        <v>45750</v>
      </c>
      <c r="B13" s="128"/>
      <c r="C13" s="127"/>
      <c r="D13" s="129" t="s">
        <v>17</v>
      </c>
      <c r="E13" s="129" t="s">
        <v>342</v>
      </c>
      <c r="F13" s="129" t="s">
        <v>19</v>
      </c>
      <c r="G13" s="130"/>
      <c r="H13" s="130"/>
      <c r="I13" s="130"/>
      <c r="J13" s="131">
        <v>15596</v>
      </c>
      <c r="K13" s="132"/>
      <c r="L13" s="34">
        <f t="shared" si="0"/>
        <v>18654.55</v>
      </c>
    </row>
    <row r="14" spans="1:12" x14ac:dyDescent="0.2">
      <c r="A14" s="90"/>
      <c r="B14" s="106"/>
      <c r="C14" s="89"/>
      <c r="D14" s="90"/>
      <c r="E14" s="90"/>
      <c r="F14" s="90"/>
      <c r="G14" s="91"/>
      <c r="H14" s="91"/>
      <c r="I14" s="91"/>
      <c r="J14" s="81"/>
      <c r="K14" s="27"/>
      <c r="L14" s="34">
        <f t="shared" si="0"/>
        <v>18654.55</v>
      </c>
    </row>
    <row r="15" spans="1:12" x14ac:dyDescent="0.2">
      <c r="A15" s="121">
        <v>45750</v>
      </c>
      <c r="B15" s="108"/>
      <c r="C15" s="109"/>
      <c r="D15" s="110"/>
      <c r="E15" s="111" t="s">
        <v>15</v>
      </c>
      <c r="F15" s="111" t="s">
        <v>16</v>
      </c>
      <c r="G15" s="112"/>
      <c r="H15" s="112"/>
      <c r="I15" s="112"/>
      <c r="J15" s="122">
        <v>6.96</v>
      </c>
      <c r="K15" s="122"/>
      <c r="L15" s="34">
        <f t="shared" si="0"/>
        <v>18647.59</v>
      </c>
    </row>
    <row r="16" spans="1:12" x14ac:dyDescent="0.2">
      <c r="A16" s="24"/>
      <c r="B16" s="135"/>
      <c r="C16" s="86"/>
      <c r="D16" s="87"/>
      <c r="E16" s="22"/>
      <c r="F16" s="22"/>
      <c r="G16" s="25"/>
      <c r="H16" s="25"/>
      <c r="I16" s="25"/>
      <c r="J16" s="27"/>
      <c r="K16" s="27"/>
      <c r="L16" s="34">
        <f t="shared" si="0"/>
        <v>18647.59</v>
      </c>
    </row>
    <row r="17" spans="1:12" x14ac:dyDescent="0.2">
      <c r="A17" s="127">
        <v>45751</v>
      </c>
      <c r="B17" s="128"/>
      <c r="C17" s="127"/>
      <c r="D17" s="129" t="s">
        <v>17</v>
      </c>
      <c r="E17" s="129" t="s">
        <v>342</v>
      </c>
      <c r="F17" s="129" t="s">
        <v>19</v>
      </c>
      <c r="G17" s="130"/>
      <c r="H17" s="130"/>
      <c r="I17" s="130"/>
      <c r="J17" s="131">
        <v>3950</v>
      </c>
      <c r="K17" s="132"/>
      <c r="L17" s="34">
        <f t="shared" si="0"/>
        <v>14697.59</v>
      </c>
    </row>
    <row r="18" spans="1:12" x14ac:dyDescent="0.2">
      <c r="A18" s="90"/>
      <c r="B18" s="106"/>
      <c r="C18" s="89"/>
      <c r="D18" s="90"/>
      <c r="E18" s="90"/>
      <c r="F18" s="90"/>
      <c r="G18" s="91"/>
      <c r="H18" s="91"/>
      <c r="I18" s="91"/>
      <c r="J18" s="81"/>
      <c r="K18" s="27"/>
      <c r="L18" s="34">
        <f t="shared" si="0"/>
        <v>14697.59</v>
      </c>
    </row>
    <row r="19" spans="1:12" x14ac:dyDescent="0.2">
      <c r="A19" s="121">
        <v>45751</v>
      </c>
      <c r="B19" s="108"/>
      <c r="C19" s="109"/>
      <c r="D19" s="110"/>
      <c r="E19" s="111" t="s">
        <v>15</v>
      </c>
      <c r="F19" s="111" t="s">
        <v>16</v>
      </c>
      <c r="G19" s="112"/>
      <c r="H19" s="112"/>
      <c r="I19" s="112"/>
      <c r="J19" s="122">
        <v>1.53</v>
      </c>
      <c r="K19" s="122"/>
      <c r="L19" s="34">
        <f t="shared" si="0"/>
        <v>14696.06</v>
      </c>
    </row>
    <row r="20" spans="1:12" x14ac:dyDescent="0.2">
      <c r="A20" s="24"/>
      <c r="B20" s="135"/>
      <c r="C20" s="86"/>
      <c r="D20" s="87"/>
      <c r="E20" s="22"/>
      <c r="F20" s="22"/>
      <c r="G20" s="25"/>
      <c r="H20" s="25"/>
      <c r="I20" s="25"/>
      <c r="J20" s="27"/>
      <c r="K20" s="27"/>
      <c r="L20" s="34">
        <f t="shared" si="0"/>
        <v>14696.06</v>
      </c>
    </row>
    <row r="21" spans="1:12" x14ac:dyDescent="0.2">
      <c r="A21" s="121">
        <v>45747</v>
      </c>
      <c r="B21" s="108"/>
      <c r="C21" s="109"/>
      <c r="D21" s="110"/>
      <c r="E21" s="111" t="s">
        <v>232</v>
      </c>
      <c r="F21" s="111" t="s">
        <v>19</v>
      </c>
      <c r="G21" s="112"/>
      <c r="H21" s="112"/>
      <c r="I21" s="112"/>
      <c r="J21" s="122">
        <v>3</v>
      </c>
      <c r="K21" s="122"/>
      <c r="L21" s="34">
        <f t="shared" si="0"/>
        <v>14693.06</v>
      </c>
    </row>
    <row r="22" spans="1:12" x14ac:dyDescent="0.2">
      <c r="A22" s="24"/>
      <c r="B22" s="135"/>
      <c r="C22" s="86"/>
      <c r="D22" s="87"/>
      <c r="E22" s="22"/>
      <c r="F22" s="22"/>
      <c r="G22" s="25"/>
      <c r="H22" s="25"/>
      <c r="I22" s="25"/>
      <c r="J22" s="27"/>
      <c r="K22" s="27"/>
      <c r="L22" s="34">
        <f t="shared" si="0"/>
        <v>14693.06</v>
      </c>
    </row>
    <row r="23" spans="1:12" x14ac:dyDescent="0.2">
      <c r="A23" s="192">
        <v>45764</v>
      </c>
      <c r="B23" s="251"/>
      <c r="C23" s="192"/>
      <c r="D23" s="111"/>
      <c r="E23" s="111" t="s">
        <v>190</v>
      </c>
      <c r="F23" s="111" t="s">
        <v>191</v>
      </c>
      <c r="G23" s="112"/>
      <c r="H23" s="112"/>
      <c r="I23" s="112"/>
      <c r="J23" s="252">
        <v>16856.849999999999</v>
      </c>
      <c r="K23" s="253"/>
      <c r="L23" s="34">
        <f t="shared" si="0"/>
        <v>-2163.79</v>
      </c>
    </row>
    <row r="24" spans="1:12" x14ac:dyDescent="0.2">
      <c r="A24" s="24"/>
      <c r="B24" s="71"/>
      <c r="C24" s="78"/>
      <c r="D24" s="72"/>
      <c r="E24" s="22"/>
      <c r="F24" s="70"/>
      <c r="G24" s="25"/>
      <c r="H24" s="25"/>
      <c r="I24" s="25"/>
      <c r="J24" s="26"/>
      <c r="K24" s="27"/>
      <c r="L24" s="34">
        <f t="shared" si="0"/>
        <v>-2163.79</v>
      </c>
    </row>
    <row r="25" spans="1:12" x14ac:dyDescent="0.2">
      <c r="A25" s="192">
        <v>45764</v>
      </c>
      <c r="B25" s="251"/>
      <c r="C25" s="192"/>
      <c r="D25" s="111"/>
      <c r="E25" s="111" t="s">
        <v>190</v>
      </c>
      <c r="F25" s="111" t="s">
        <v>191</v>
      </c>
      <c r="G25" s="112"/>
      <c r="H25" s="112"/>
      <c r="I25" s="112"/>
      <c r="J25" s="252">
        <v>52.99</v>
      </c>
      <c r="K25" s="253"/>
      <c r="L25" s="34">
        <f t="shared" si="0"/>
        <v>-2216.7800000000002</v>
      </c>
    </row>
    <row r="26" spans="1:12" x14ac:dyDescent="0.2">
      <c r="A26" s="123"/>
      <c r="B26" s="155"/>
      <c r="C26" s="66"/>
      <c r="D26" s="40"/>
      <c r="E26" s="67"/>
      <c r="F26" s="8"/>
      <c r="G26" s="25"/>
      <c r="H26" s="25"/>
      <c r="I26" s="25"/>
      <c r="J26" s="124"/>
      <c r="K26" s="124"/>
      <c r="L26" s="34">
        <f t="shared" si="0"/>
        <v>-2216.7800000000002</v>
      </c>
    </row>
    <row r="27" spans="1:12" x14ac:dyDescent="0.2">
      <c r="A27" s="192">
        <v>45764</v>
      </c>
      <c r="B27" s="251"/>
      <c r="C27" s="192"/>
      <c r="D27" s="111"/>
      <c r="E27" s="111" t="s">
        <v>190</v>
      </c>
      <c r="F27" s="111" t="s">
        <v>191</v>
      </c>
      <c r="G27" s="112"/>
      <c r="H27" s="112"/>
      <c r="I27" s="112"/>
      <c r="J27" s="252">
        <v>185.32</v>
      </c>
      <c r="K27" s="253"/>
      <c r="L27" s="34">
        <f t="shared" si="0"/>
        <v>-2402.1</v>
      </c>
    </row>
    <row r="28" spans="1:12" x14ac:dyDescent="0.2">
      <c r="A28" s="24"/>
      <c r="B28" s="135"/>
      <c r="C28" s="86"/>
      <c r="D28" s="87"/>
      <c r="E28" s="22"/>
      <c r="F28" s="22"/>
      <c r="G28" s="25"/>
      <c r="H28" s="25"/>
      <c r="I28" s="25"/>
      <c r="J28" s="27"/>
      <c r="K28" s="27"/>
      <c r="L28" s="34">
        <f t="shared" si="0"/>
        <v>-2402.1</v>
      </c>
    </row>
    <row r="29" spans="1:12" x14ac:dyDescent="0.2">
      <c r="A29" s="192">
        <v>45764</v>
      </c>
      <c r="B29" s="251"/>
      <c r="C29" s="192"/>
      <c r="D29" s="111"/>
      <c r="E29" s="111" t="s">
        <v>190</v>
      </c>
      <c r="F29" s="111" t="s">
        <v>191</v>
      </c>
      <c r="G29" s="112"/>
      <c r="H29" s="112"/>
      <c r="I29" s="112"/>
      <c r="J29" s="252">
        <v>356</v>
      </c>
      <c r="K29" s="253"/>
      <c r="L29" s="34">
        <f t="shared" si="0"/>
        <v>-2758.1</v>
      </c>
    </row>
    <row r="30" spans="1:12" x14ac:dyDescent="0.2">
      <c r="A30" s="24"/>
      <c r="B30" s="135"/>
      <c r="C30" s="86"/>
      <c r="D30" s="87"/>
      <c r="E30" s="57"/>
      <c r="F30" s="22"/>
      <c r="G30" s="25"/>
      <c r="H30" s="25"/>
      <c r="I30" s="25"/>
      <c r="J30" s="27"/>
      <c r="K30" s="27"/>
      <c r="L30" s="34">
        <f t="shared" si="0"/>
        <v>-2758.1</v>
      </c>
    </row>
    <row r="31" spans="1:12" x14ac:dyDescent="0.2">
      <c r="A31" s="192">
        <v>45764</v>
      </c>
      <c r="B31" s="251"/>
      <c r="C31" s="192"/>
      <c r="D31" s="111"/>
      <c r="E31" s="111" t="s">
        <v>190</v>
      </c>
      <c r="F31" s="111" t="s">
        <v>191</v>
      </c>
      <c r="G31" s="112"/>
      <c r="H31" s="112"/>
      <c r="I31" s="112"/>
      <c r="J31" s="252">
        <v>1138.57</v>
      </c>
      <c r="K31" s="253"/>
      <c r="L31" s="34">
        <f t="shared" si="0"/>
        <v>-3896.67</v>
      </c>
    </row>
    <row r="32" spans="1:12" x14ac:dyDescent="0.2">
      <c r="A32" s="24"/>
      <c r="B32" s="135"/>
      <c r="C32" s="86"/>
      <c r="D32" s="87"/>
      <c r="E32" s="57"/>
      <c r="F32" s="22"/>
      <c r="G32" s="25"/>
      <c r="H32" s="25"/>
      <c r="I32" s="25"/>
      <c r="J32" s="7"/>
      <c r="K32" s="27"/>
      <c r="L32" s="34">
        <f t="shared" si="0"/>
        <v>-3896.67</v>
      </c>
    </row>
    <row r="33" spans="1:12" x14ac:dyDescent="0.2">
      <c r="A33" s="48">
        <v>45765</v>
      </c>
      <c r="B33" s="48" t="s">
        <v>345</v>
      </c>
      <c r="C33" s="48">
        <v>45755</v>
      </c>
      <c r="D33" s="49" t="s">
        <v>343</v>
      </c>
      <c r="E33" s="28" t="s">
        <v>344</v>
      </c>
      <c r="F33" s="28"/>
      <c r="G33" s="31"/>
      <c r="H33" s="31"/>
      <c r="I33" s="31"/>
      <c r="J33" s="33"/>
      <c r="K33" s="120">
        <v>179989.92</v>
      </c>
      <c r="L33" s="34">
        <f t="shared" si="0"/>
        <v>176093.25</v>
      </c>
    </row>
    <row r="34" spans="1:12" x14ac:dyDescent="0.2">
      <c r="A34" s="24"/>
      <c r="B34" s="135"/>
      <c r="C34" s="86"/>
      <c r="D34" s="87"/>
      <c r="E34" s="57"/>
      <c r="F34" s="22"/>
      <c r="G34" s="25"/>
      <c r="H34" s="25"/>
      <c r="I34" s="25"/>
      <c r="J34" s="27"/>
      <c r="K34" s="27"/>
      <c r="L34" s="34">
        <f t="shared" si="0"/>
        <v>176093.25</v>
      </c>
    </row>
    <row r="35" spans="1:12" x14ac:dyDescent="0.2">
      <c r="A35" s="48">
        <v>45765</v>
      </c>
      <c r="B35" s="233">
        <v>301754190</v>
      </c>
      <c r="C35" s="48">
        <v>45765</v>
      </c>
      <c r="D35" s="49" t="s">
        <v>192</v>
      </c>
      <c r="E35" s="28" t="s">
        <v>193</v>
      </c>
      <c r="F35" s="28" t="s">
        <v>81</v>
      </c>
      <c r="G35" s="31"/>
      <c r="H35" s="31"/>
      <c r="I35" s="31"/>
      <c r="J35" s="296">
        <v>104.93</v>
      </c>
      <c r="K35" s="49"/>
      <c r="L35" s="34">
        <f t="shared" si="0"/>
        <v>175988.32</v>
      </c>
    </row>
    <row r="36" spans="1:12" x14ac:dyDescent="0.2">
      <c r="A36" s="24"/>
      <c r="B36" s="135"/>
      <c r="C36" s="86"/>
      <c r="D36" s="87"/>
      <c r="E36" s="57"/>
      <c r="F36" s="22"/>
      <c r="G36" s="25"/>
      <c r="H36" s="25"/>
      <c r="I36" s="25"/>
      <c r="J36" s="27"/>
      <c r="K36" s="27"/>
      <c r="L36" s="34">
        <f t="shared" si="0"/>
        <v>175988.32</v>
      </c>
    </row>
    <row r="37" spans="1:12" x14ac:dyDescent="0.2">
      <c r="A37" s="127">
        <v>45771</v>
      </c>
      <c r="B37" s="128"/>
      <c r="C37" s="127"/>
      <c r="D37" s="129" t="s">
        <v>284</v>
      </c>
      <c r="E37" s="129" t="s">
        <v>285</v>
      </c>
      <c r="F37" s="129">
        <v>2024062</v>
      </c>
      <c r="G37" s="130"/>
      <c r="H37" s="130"/>
      <c r="I37" s="130"/>
      <c r="J37" s="131">
        <f>950+950+950+500+500</f>
        <v>3850</v>
      </c>
      <c r="K37" s="132"/>
      <c r="L37" s="34">
        <f t="shared" si="0"/>
        <v>172138.32</v>
      </c>
    </row>
    <row r="38" spans="1:12" x14ac:dyDescent="0.2">
      <c r="A38" s="127">
        <v>45771</v>
      </c>
      <c r="B38" s="128"/>
      <c r="C38" s="127"/>
      <c r="D38" s="129" t="s">
        <v>284</v>
      </c>
      <c r="E38" s="129" t="s">
        <v>421</v>
      </c>
      <c r="F38" s="129">
        <v>2024062</v>
      </c>
      <c r="G38" s="130"/>
      <c r="H38" s="130"/>
      <c r="I38" s="130"/>
      <c r="J38" s="131">
        <f>1000+1000+1000+1000+500</f>
        <v>4500</v>
      </c>
      <c r="K38" s="132"/>
      <c r="L38" s="34">
        <f t="shared" si="0"/>
        <v>167638.32</v>
      </c>
    </row>
    <row r="39" spans="1:12" x14ac:dyDescent="0.2">
      <c r="A39" s="127">
        <v>45771</v>
      </c>
      <c r="B39" s="128"/>
      <c r="C39" s="127"/>
      <c r="D39" s="129" t="s">
        <v>284</v>
      </c>
      <c r="E39" s="129" t="s">
        <v>422</v>
      </c>
      <c r="F39" s="129">
        <v>2024060</v>
      </c>
      <c r="G39" s="130"/>
      <c r="H39" s="130"/>
      <c r="I39" s="130"/>
      <c r="J39" s="131">
        <f>1095+861+990+1137</f>
        <v>4083</v>
      </c>
      <c r="K39" s="132"/>
      <c r="L39" s="34">
        <f t="shared" si="0"/>
        <v>163555.32</v>
      </c>
    </row>
    <row r="40" spans="1:12" x14ac:dyDescent="0.2">
      <c r="A40" s="24"/>
      <c r="B40" s="135"/>
      <c r="C40" s="86"/>
      <c r="D40" s="87"/>
      <c r="E40" s="57"/>
      <c r="F40" s="22"/>
      <c r="G40" s="25"/>
      <c r="H40" s="25"/>
      <c r="I40" s="25"/>
      <c r="J40" s="27"/>
      <c r="K40" s="27"/>
      <c r="L40" s="34">
        <f t="shared" si="0"/>
        <v>163555.32</v>
      </c>
    </row>
    <row r="41" spans="1:12" x14ac:dyDescent="0.2">
      <c r="A41" s="127">
        <v>45775</v>
      </c>
      <c r="B41" s="128"/>
      <c r="C41" s="127"/>
      <c r="D41" s="129" t="s">
        <v>284</v>
      </c>
      <c r="E41" s="129" t="s">
        <v>285</v>
      </c>
      <c r="F41" s="129">
        <v>2024062</v>
      </c>
      <c r="G41" s="130"/>
      <c r="H41" s="130"/>
      <c r="I41" s="130"/>
      <c r="J41" s="131">
        <v>950</v>
      </c>
      <c r="K41" s="132"/>
      <c r="L41" s="34">
        <f t="shared" si="0"/>
        <v>162605.32</v>
      </c>
    </row>
    <row r="42" spans="1:12" x14ac:dyDescent="0.2">
      <c r="A42" s="127">
        <v>45775</v>
      </c>
      <c r="B42" s="128"/>
      <c r="C42" s="127"/>
      <c r="D42" s="129" t="s">
        <v>284</v>
      </c>
      <c r="E42" s="129" t="s">
        <v>421</v>
      </c>
      <c r="F42" s="129">
        <v>2024062</v>
      </c>
      <c r="G42" s="130"/>
      <c r="H42" s="130"/>
      <c r="I42" s="130"/>
      <c r="J42" s="131">
        <v>1000</v>
      </c>
      <c r="K42" s="132"/>
      <c r="L42" s="34">
        <f t="shared" si="0"/>
        <v>161605.32</v>
      </c>
    </row>
    <row r="43" spans="1:12" x14ac:dyDescent="0.2">
      <c r="A43" s="127">
        <v>45775</v>
      </c>
      <c r="B43" s="128"/>
      <c r="C43" s="127"/>
      <c r="D43" s="129" t="s">
        <v>284</v>
      </c>
      <c r="E43" s="129" t="s">
        <v>422</v>
      </c>
      <c r="F43" s="129">
        <v>2024060</v>
      </c>
      <c r="G43" s="130"/>
      <c r="H43" s="130"/>
      <c r="I43" s="130"/>
      <c r="J43" s="131">
        <f>810+1119</f>
        <v>1929</v>
      </c>
      <c r="K43" s="132"/>
      <c r="L43" s="34">
        <f t="shared" si="0"/>
        <v>159676.32</v>
      </c>
    </row>
    <row r="44" spans="1:12" x14ac:dyDescent="0.2">
      <c r="A44" s="138"/>
      <c r="B44" s="138"/>
      <c r="C44" s="138"/>
      <c r="D44" s="41"/>
      <c r="E44" s="22"/>
      <c r="F44" s="22"/>
      <c r="G44" s="25"/>
      <c r="H44" s="25"/>
      <c r="I44" s="25"/>
      <c r="J44" s="156"/>
      <c r="K44" s="41"/>
      <c r="L44" s="34">
        <f t="shared" si="0"/>
        <v>159676.32</v>
      </c>
    </row>
    <row r="45" spans="1:12" x14ac:dyDescent="0.2">
      <c r="A45" s="121">
        <v>45771</v>
      </c>
      <c r="B45" s="108"/>
      <c r="C45" s="109"/>
      <c r="D45" s="110"/>
      <c r="E45" s="111" t="s">
        <v>15</v>
      </c>
      <c r="F45" s="111" t="s">
        <v>16</v>
      </c>
      <c r="G45" s="112"/>
      <c r="H45" s="112"/>
      <c r="I45" s="112"/>
      <c r="J45" s="122">
        <v>11.82</v>
      </c>
      <c r="K45" s="122"/>
      <c r="L45" s="34">
        <f t="shared" si="0"/>
        <v>159664.5</v>
      </c>
    </row>
    <row r="46" spans="1:12" x14ac:dyDescent="0.2">
      <c r="A46" s="138"/>
      <c r="B46" s="170"/>
      <c r="C46" s="171"/>
      <c r="D46" s="172"/>
      <c r="E46" s="22"/>
      <c r="F46" s="22"/>
      <c r="G46" s="25"/>
      <c r="H46" s="25"/>
      <c r="I46" s="25"/>
      <c r="J46" s="140"/>
      <c r="K46" s="46"/>
      <c r="L46" s="34">
        <f t="shared" si="0"/>
        <v>159664.5</v>
      </c>
    </row>
    <row r="47" spans="1:12" x14ac:dyDescent="0.2">
      <c r="A47" s="121">
        <v>45775</v>
      </c>
      <c r="B47" s="108"/>
      <c r="C47" s="109"/>
      <c r="D47" s="110"/>
      <c r="E47" s="111" t="s">
        <v>15</v>
      </c>
      <c r="F47" s="111" t="s">
        <v>16</v>
      </c>
      <c r="G47" s="112"/>
      <c r="H47" s="112"/>
      <c r="I47" s="112"/>
      <c r="J47" s="122">
        <v>11</v>
      </c>
      <c r="K47" s="122"/>
      <c r="L47" s="34">
        <f t="shared" si="0"/>
        <v>159653.5</v>
      </c>
    </row>
    <row r="48" spans="1:12" x14ac:dyDescent="0.2">
      <c r="A48" s="138"/>
      <c r="B48" s="170"/>
      <c r="C48" s="171"/>
      <c r="D48" s="172"/>
      <c r="E48" s="22"/>
      <c r="F48" s="22"/>
      <c r="G48" s="25"/>
      <c r="H48" s="25"/>
      <c r="I48" s="25"/>
      <c r="J48" s="140"/>
      <c r="K48" s="46"/>
      <c r="L48" s="34">
        <f t="shared" si="0"/>
        <v>159653.5</v>
      </c>
    </row>
    <row r="49" spans="1:12" x14ac:dyDescent="0.2">
      <c r="A49" s="127">
        <v>45775</v>
      </c>
      <c r="B49" s="128"/>
      <c r="C49" s="127"/>
      <c r="D49" s="129" t="s">
        <v>284</v>
      </c>
      <c r="E49" s="129" t="s">
        <v>422</v>
      </c>
      <c r="F49" s="129">
        <v>2024060</v>
      </c>
      <c r="G49" s="130"/>
      <c r="H49" s="130"/>
      <c r="I49" s="130"/>
      <c r="J49" s="131"/>
      <c r="K49" s="132">
        <v>1137</v>
      </c>
      <c r="L49" s="34">
        <f t="shared" si="0"/>
        <v>160790.5</v>
      </c>
    </row>
    <row r="50" spans="1:12" x14ac:dyDescent="0.2">
      <c r="A50" s="138"/>
      <c r="B50" s="170"/>
      <c r="C50" s="171"/>
      <c r="D50" s="172"/>
      <c r="E50" s="22"/>
      <c r="F50" s="22"/>
      <c r="G50" s="25"/>
      <c r="H50" s="25"/>
      <c r="I50" s="25"/>
      <c r="J50" s="140"/>
      <c r="K50" s="46"/>
      <c r="L50" s="34">
        <f t="shared" si="0"/>
        <v>160790.5</v>
      </c>
    </row>
    <row r="51" spans="1:12" x14ac:dyDescent="0.2">
      <c r="A51" s="121">
        <v>45775</v>
      </c>
      <c r="B51" s="108"/>
      <c r="C51" s="109"/>
      <c r="D51" s="110"/>
      <c r="E51" s="111" t="s">
        <v>15</v>
      </c>
      <c r="F51" s="111" t="s">
        <v>16</v>
      </c>
      <c r="G51" s="112"/>
      <c r="H51" s="112"/>
      <c r="I51" s="112"/>
      <c r="J51" s="122">
        <v>2.04</v>
      </c>
      <c r="K51" s="122"/>
      <c r="L51" s="34">
        <f t="shared" si="0"/>
        <v>160788.46</v>
      </c>
    </row>
    <row r="52" spans="1:12" x14ac:dyDescent="0.2">
      <c r="A52" s="138"/>
      <c r="B52" s="170"/>
      <c r="C52" s="171"/>
      <c r="D52" s="172"/>
      <c r="E52" s="22"/>
      <c r="F52" s="22"/>
      <c r="G52" s="25"/>
      <c r="H52" s="25"/>
      <c r="I52" s="25"/>
      <c r="J52" s="140"/>
      <c r="K52" s="46"/>
      <c r="L52" s="34">
        <f t="shared" si="0"/>
        <v>160788.46</v>
      </c>
    </row>
    <row r="53" spans="1:12" x14ac:dyDescent="0.2">
      <c r="A53" s="121">
        <v>45776</v>
      </c>
      <c r="B53" s="108"/>
      <c r="C53" s="109"/>
      <c r="D53" s="110"/>
      <c r="E53" s="111" t="s">
        <v>15</v>
      </c>
      <c r="F53" s="111" t="s">
        <v>16</v>
      </c>
      <c r="G53" s="112"/>
      <c r="H53" s="112"/>
      <c r="I53" s="112"/>
      <c r="J53" s="122">
        <v>11</v>
      </c>
      <c r="K53" s="122"/>
      <c r="L53" s="34">
        <f t="shared" si="0"/>
        <v>160777.46</v>
      </c>
    </row>
    <row r="54" spans="1:12" x14ac:dyDescent="0.2">
      <c r="A54" s="138"/>
      <c r="B54" s="170"/>
      <c r="C54" s="171"/>
      <c r="D54" s="172"/>
      <c r="E54" s="22"/>
      <c r="F54" s="22"/>
      <c r="G54" s="25"/>
      <c r="H54" s="25"/>
      <c r="I54" s="25"/>
      <c r="J54" s="140"/>
      <c r="K54" s="46"/>
      <c r="L54" s="34">
        <f t="shared" si="0"/>
        <v>160777.46</v>
      </c>
    </row>
    <row r="55" spans="1:12" x14ac:dyDescent="0.2">
      <c r="A55" s="127">
        <v>45776</v>
      </c>
      <c r="B55" s="128"/>
      <c r="C55" s="127"/>
      <c r="D55" s="129" t="s">
        <v>284</v>
      </c>
      <c r="E55" s="129" t="s">
        <v>422</v>
      </c>
      <c r="F55" s="129">
        <v>2024060</v>
      </c>
      <c r="G55" s="130"/>
      <c r="H55" s="130"/>
      <c r="I55" s="130"/>
      <c r="J55" s="131"/>
      <c r="K55" s="132">
        <v>1095</v>
      </c>
      <c r="L55" s="34">
        <f t="shared" si="0"/>
        <v>161872.46</v>
      </c>
    </row>
    <row r="56" spans="1:12" x14ac:dyDescent="0.2">
      <c r="A56" s="138"/>
      <c r="B56" s="170"/>
      <c r="C56" s="171"/>
      <c r="D56" s="172"/>
      <c r="E56" s="22"/>
      <c r="F56" s="22"/>
      <c r="G56" s="25"/>
      <c r="H56" s="25"/>
      <c r="I56" s="25"/>
      <c r="J56" s="140"/>
      <c r="K56" s="46"/>
      <c r="L56" s="34">
        <f t="shared" si="0"/>
        <v>161872.46</v>
      </c>
    </row>
    <row r="57" spans="1:12" x14ac:dyDescent="0.2">
      <c r="A57" s="48">
        <v>45773</v>
      </c>
      <c r="B57" s="233" t="s">
        <v>423</v>
      </c>
      <c r="C57" s="234">
        <v>45772</v>
      </c>
      <c r="D57" s="236" t="s">
        <v>224</v>
      </c>
      <c r="E57" s="259" t="s">
        <v>225</v>
      </c>
      <c r="F57" s="28" t="s">
        <v>81</v>
      </c>
      <c r="G57" s="31"/>
      <c r="H57" s="31"/>
      <c r="I57" s="31"/>
      <c r="J57" s="287">
        <v>2.5299999999999998</v>
      </c>
      <c r="K57" s="307"/>
      <c r="L57" s="34">
        <f t="shared" si="0"/>
        <v>161869.93</v>
      </c>
    </row>
    <row r="58" spans="1:12" x14ac:dyDescent="0.2">
      <c r="A58" s="138"/>
      <c r="B58" s="170"/>
      <c r="C58" s="171"/>
      <c r="D58" s="172"/>
      <c r="E58" s="22"/>
      <c r="F58" s="22"/>
      <c r="G58" s="25"/>
      <c r="H58" s="25"/>
      <c r="I58" s="25"/>
      <c r="J58" s="140"/>
      <c r="K58" s="46"/>
      <c r="L58" s="34">
        <f t="shared" si="0"/>
        <v>161869.93</v>
      </c>
    </row>
    <row r="59" spans="1:12" x14ac:dyDescent="0.2">
      <c r="A59" s="48">
        <v>45776</v>
      </c>
      <c r="B59" s="198" t="s">
        <v>424</v>
      </c>
      <c r="C59" s="199">
        <v>45498</v>
      </c>
      <c r="D59" s="200" t="s">
        <v>288</v>
      </c>
      <c r="E59" s="308" t="s">
        <v>13</v>
      </c>
      <c r="F59" s="308">
        <v>2022102</v>
      </c>
      <c r="G59" s="309"/>
      <c r="H59" s="309"/>
      <c r="I59" s="309"/>
      <c r="J59" s="287"/>
      <c r="K59" s="288">
        <v>16000</v>
      </c>
      <c r="L59" s="34">
        <f t="shared" si="0"/>
        <v>177869.93</v>
      </c>
    </row>
    <row r="60" spans="1:12" x14ac:dyDescent="0.2">
      <c r="A60" s="138"/>
      <c r="B60" s="170"/>
      <c r="C60" s="171"/>
      <c r="D60" s="172"/>
      <c r="E60" s="22"/>
      <c r="F60" s="22"/>
      <c r="G60" s="25"/>
      <c r="H60" s="25"/>
      <c r="I60" s="25"/>
      <c r="J60" s="140"/>
      <c r="K60" s="46"/>
      <c r="L60" s="34">
        <f t="shared" si="0"/>
        <v>177869.93</v>
      </c>
    </row>
    <row r="61" spans="1:12" x14ac:dyDescent="0.2">
      <c r="A61" s="48">
        <v>45412</v>
      </c>
      <c r="B61" s="198" t="s">
        <v>425</v>
      </c>
      <c r="C61" s="199">
        <v>45765</v>
      </c>
      <c r="D61" s="200" t="s">
        <v>416</v>
      </c>
      <c r="E61" s="308" t="s">
        <v>13</v>
      </c>
      <c r="F61" s="28">
        <v>2023033</v>
      </c>
      <c r="G61" s="31"/>
      <c r="H61" s="31"/>
      <c r="I61" s="31"/>
      <c r="J61" s="287"/>
      <c r="K61" s="288">
        <v>24400</v>
      </c>
      <c r="L61" s="34">
        <f t="shared" si="0"/>
        <v>202269.93</v>
      </c>
    </row>
    <row r="62" spans="1:12" x14ac:dyDescent="0.2">
      <c r="A62" s="138"/>
      <c r="B62" s="170"/>
      <c r="C62" s="171"/>
      <c r="D62" s="172"/>
      <c r="E62" s="22"/>
      <c r="F62" s="22"/>
      <c r="G62" s="25"/>
      <c r="H62" s="25"/>
      <c r="I62" s="25"/>
      <c r="J62" s="140"/>
      <c r="K62" s="46"/>
      <c r="L62" s="34">
        <f t="shared" si="0"/>
        <v>202269.93</v>
      </c>
    </row>
    <row r="63" spans="1:12" x14ac:dyDescent="0.2">
      <c r="A63" s="192">
        <v>45777</v>
      </c>
      <c r="B63" s="251"/>
      <c r="C63" s="192"/>
      <c r="D63" s="111"/>
      <c r="E63" s="111" t="s">
        <v>190</v>
      </c>
      <c r="F63" s="111" t="s">
        <v>191</v>
      </c>
      <c r="G63" s="112"/>
      <c r="H63" s="112"/>
      <c r="I63" s="112"/>
      <c r="J63" s="252">
        <v>1694.64</v>
      </c>
      <c r="K63" s="253"/>
      <c r="L63" s="34">
        <f t="shared" si="0"/>
        <v>200575.29</v>
      </c>
    </row>
    <row r="64" spans="1:12" x14ac:dyDescent="0.2">
      <c r="A64" s="138"/>
      <c r="B64" s="170"/>
      <c r="C64" s="171"/>
      <c r="D64" s="172"/>
      <c r="E64" s="22"/>
      <c r="F64" s="22"/>
      <c r="G64" s="25"/>
      <c r="H64" s="25"/>
      <c r="I64" s="25"/>
      <c r="J64" s="140"/>
      <c r="K64" s="46"/>
      <c r="L64" s="34">
        <f t="shared" si="0"/>
        <v>200575.29</v>
      </c>
    </row>
    <row r="65" spans="1:14" x14ac:dyDescent="0.2">
      <c r="A65" s="192">
        <v>45777</v>
      </c>
      <c r="B65" s="251"/>
      <c r="C65" s="192"/>
      <c r="D65" s="111"/>
      <c r="E65" s="111" t="s">
        <v>190</v>
      </c>
      <c r="F65" s="111" t="s">
        <v>191</v>
      </c>
      <c r="G65" s="112"/>
      <c r="H65" s="112"/>
      <c r="I65" s="112"/>
      <c r="J65" s="252">
        <v>140.41</v>
      </c>
      <c r="K65" s="253"/>
      <c r="L65" s="34">
        <f t="shared" si="0"/>
        <v>200434.88</v>
      </c>
    </row>
    <row r="66" spans="1:14" x14ac:dyDescent="0.2">
      <c r="A66" s="138"/>
      <c r="B66" s="170"/>
      <c r="C66" s="171"/>
      <c r="D66" s="172"/>
      <c r="E66" s="22"/>
      <c r="F66" s="22"/>
      <c r="G66" s="25"/>
      <c r="H66" s="25"/>
      <c r="I66" s="25"/>
      <c r="J66" s="140"/>
      <c r="K66" s="46"/>
      <c r="L66" s="34">
        <f t="shared" si="0"/>
        <v>200434.88</v>
      </c>
    </row>
    <row r="67" spans="1:14" x14ac:dyDescent="0.2">
      <c r="A67" s="192">
        <v>45777</v>
      </c>
      <c r="B67" s="251"/>
      <c r="C67" s="192"/>
      <c r="D67" s="111"/>
      <c r="E67" s="111" t="s">
        <v>190</v>
      </c>
      <c r="F67" s="111" t="s">
        <v>191</v>
      </c>
      <c r="G67" s="112"/>
      <c r="H67" s="112"/>
      <c r="I67" s="112"/>
      <c r="J67" s="252">
        <v>101.77</v>
      </c>
      <c r="K67" s="253"/>
      <c r="L67" s="34">
        <f t="shared" si="0"/>
        <v>200333.11</v>
      </c>
    </row>
    <row r="68" spans="1:14" x14ac:dyDescent="0.2">
      <c r="A68" s="138"/>
      <c r="B68" s="170"/>
      <c r="C68" s="171"/>
      <c r="D68" s="172"/>
      <c r="E68" s="22"/>
      <c r="F68" s="22"/>
      <c r="G68" s="25"/>
      <c r="H68" s="25"/>
      <c r="I68" s="25"/>
      <c r="J68" s="140"/>
      <c r="K68" s="46"/>
      <c r="L68" s="34">
        <f t="shared" si="0"/>
        <v>200333.11</v>
      </c>
    </row>
    <row r="69" spans="1:14" x14ac:dyDescent="0.2">
      <c r="A69" s="192">
        <v>45777</v>
      </c>
      <c r="B69" s="251"/>
      <c r="C69" s="192"/>
      <c r="D69" s="111"/>
      <c r="E69" s="111" t="s">
        <v>190</v>
      </c>
      <c r="F69" s="111" t="s">
        <v>191</v>
      </c>
      <c r="G69" s="112"/>
      <c r="H69" s="112"/>
      <c r="I69" s="112"/>
      <c r="J69" s="252">
        <v>180.56</v>
      </c>
      <c r="K69" s="253"/>
      <c r="L69" s="34">
        <f t="shared" si="0"/>
        <v>200152.55</v>
      </c>
    </row>
    <row r="70" spans="1:14" x14ac:dyDescent="0.2">
      <c r="A70" s="138"/>
      <c r="B70" s="170"/>
      <c r="C70" s="171"/>
      <c r="D70" s="172"/>
      <c r="E70" s="22"/>
      <c r="F70" s="22"/>
      <c r="G70" s="25"/>
      <c r="H70" s="25"/>
      <c r="I70" s="25"/>
      <c r="J70" s="140"/>
      <c r="K70" s="46"/>
      <c r="L70" s="34">
        <f t="shared" si="0"/>
        <v>200152.55</v>
      </c>
    </row>
    <row r="71" spans="1:14" x14ac:dyDescent="0.2">
      <c r="A71" s="30"/>
      <c r="B71" s="47"/>
      <c r="C71" s="48"/>
      <c r="D71" s="49"/>
      <c r="E71" s="49"/>
      <c r="F71" s="50"/>
      <c r="G71" s="51"/>
      <c r="H71" s="51"/>
      <c r="I71" s="51"/>
      <c r="J71" s="52"/>
      <c r="K71" s="53"/>
      <c r="L71" s="34">
        <f t="shared" si="0"/>
        <v>200152.55</v>
      </c>
      <c r="M71" s="54"/>
      <c r="N71" s="54"/>
    </row>
    <row r="73" spans="1:14" x14ac:dyDescent="0.2">
      <c r="L73" s="54"/>
    </row>
    <row r="74" spans="1:14" x14ac:dyDescent="0.2">
      <c r="L74" s="54"/>
    </row>
  </sheetData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2678-A4E7-4C2D-993D-226D31FF0084}">
  <sheetPr>
    <pageSetUpPr fitToPage="1"/>
  </sheetPr>
  <dimension ref="A1:N122"/>
  <sheetViews>
    <sheetView topLeftCell="A91" zoomScaleNormal="100" workbookViewId="0">
      <selection activeCell="K8" sqref="A8:K12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53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+'Marzo 25BP'!L83</f>
        <v>77565.899999999994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77565.899999999994</v>
      </c>
    </row>
    <row r="8" spans="1:12" x14ac:dyDescent="0.2">
      <c r="A8" s="192">
        <v>45748</v>
      </c>
      <c r="B8" s="195"/>
      <c r="C8" s="174"/>
      <c r="D8" s="194"/>
      <c r="E8" s="111" t="s">
        <v>24</v>
      </c>
      <c r="F8" s="111"/>
      <c r="G8" s="112"/>
      <c r="H8" s="112"/>
      <c r="I8" s="112"/>
      <c r="J8" s="196">
        <v>1000</v>
      </c>
      <c r="K8" s="197"/>
      <c r="L8" s="34">
        <f t="shared" ref="L8:L71" si="0">+L7+K8-J8</f>
        <v>76565.899999999994</v>
      </c>
    </row>
    <row r="9" spans="1:12" x14ac:dyDescent="0.2">
      <c r="A9" s="89"/>
      <c r="B9" s="223"/>
      <c r="C9" s="224"/>
      <c r="D9" s="225"/>
      <c r="E9" s="90"/>
      <c r="F9" s="90"/>
      <c r="G9" s="91"/>
      <c r="H9" s="91"/>
      <c r="I9" s="91"/>
      <c r="J9" s="26"/>
      <c r="K9" s="27"/>
      <c r="L9" s="34">
        <f t="shared" si="0"/>
        <v>76565.899999999994</v>
      </c>
    </row>
    <row r="10" spans="1:12" x14ac:dyDescent="0.2">
      <c r="A10" s="192">
        <v>45748</v>
      </c>
      <c r="B10" s="195"/>
      <c r="C10" s="174"/>
      <c r="D10" s="194"/>
      <c r="E10" s="111" t="s">
        <v>21</v>
      </c>
      <c r="F10" s="111"/>
      <c r="G10" s="112"/>
      <c r="H10" s="112"/>
      <c r="I10" s="112"/>
      <c r="J10" s="196">
        <v>174.42</v>
      </c>
      <c r="K10" s="197"/>
      <c r="L10" s="34">
        <f t="shared" si="0"/>
        <v>76391.48</v>
      </c>
    </row>
    <row r="11" spans="1:12" ht="12" customHeight="1" x14ac:dyDescent="0.2">
      <c r="A11" s="14"/>
      <c r="B11" s="9"/>
      <c r="C11" s="10"/>
      <c r="D11" s="8"/>
      <c r="E11" s="8"/>
      <c r="F11" s="8"/>
      <c r="G11" s="11"/>
      <c r="H11" s="11"/>
      <c r="I11" s="11"/>
      <c r="J11" s="12"/>
      <c r="K11" s="12"/>
      <c r="L11" s="34">
        <f t="shared" si="0"/>
        <v>76391.48</v>
      </c>
    </row>
    <row r="12" spans="1:12" ht="12" customHeight="1" x14ac:dyDescent="0.2">
      <c r="A12" s="192">
        <v>45748</v>
      </c>
      <c r="B12" s="195"/>
      <c r="C12" s="174"/>
      <c r="D12" s="194"/>
      <c r="E12" s="111" t="s">
        <v>22</v>
      </c>
      <c r="F12" s="111"/>
      <c r="G12" s="112"/>
      <c r="H12" s="112"/>
      <c r="I12" s="112"/>
      <c r="J12" s="196">
        <v>24.66</v>
      </c>
      <c r="K12" s="197"/>
      <c r="L12" s="34">
        <f t="shared" si="0"/>
        <v>76366.820000000007</v>
      </c>
    </row>
    <row r="13" spans="1:12" x14ac:dyDescent="0.2">
      <c r="A13" s="24"/>
      <c r="B13" s="38"/>
      <c r="C13" s="66"/>
      <c r="D13" s="40"/>
      <c r="E13" s="22"/>
      <c r="F13" s="22"/>
      <c r="G13" s="25"/>
      <c r="H13" s="25"/>
      <c r="I13" s="25"/>
      <c r="J13" s="26"/>
      <c r="K13" s="27"/>
      <c r="L13" s="34">
        <f t="shared" si="0"/>
        <v>76366.820000000007</v>
      </c>
    </row>
    <row r="14" spans="1:12" x14ac:dyDescent="0.2">
      <c r="A14" s="30">
        <v>45754</v>
      </c>
      <c r="B14" s="286" t="s">
        <v>346</v>
      </c>
      <c r="C14" s="48">
        <v>45705</v>
      </c>
      <c r="D14" s="49" t="s">
        <v>347</v>
      </c>
      <c r="E14" s="169" t="s">
        <v>13</v>
      </c>
      <c r="F14" s="28">
        <v>2024053</v>
      </c>
      <c r="G14" s="31"/>
      <c r="H14" s="31"/>
      <c r="I14" s="31"/>
      <c r="J14" s="287"/>
      <c r="K14" s="120">
        <v>6165</v>
      </c>
      <c r="L14" s="34">
        <f t="shared" si="0"/>
        <v>82531.820000000007</v>
      </c>
    </row>
    <row r="15" spans="1:12" x14ac:dyDescent="0.2">
      <c r="A15" s="24"/>
      <c r="B15" s="161"/>
      <c r="C15" s="157"/>
      <c r="D15" s="57"/>
      <c r="E15" s="57"/>
      <c r="F15" s="8"/>
      <c r="G15" s="25"/>
      <c r="H15" s="25"/>
      <c r="I15" s="25"/>
      <c r="J15" s="162"/>
      <c r="K15" s="27"/>
      <c r="L15" s="34">
        <f t="shared" si="0"/>
        <v>82531.820000000007</v>
      </c>
    </row>
    <row r="16" spans="1:12" x14ac:dyDescent="0.2">
      <c r="A16" s="30">
        <v>45758</v>
      </c>
      <c r="B16" s="115" t="s">
        <v>348</v>
      </c>
      <c r="C16" s="297">
        <v>45751</v>
      </c>
      <c r="D16" s="298" t="s">
        <v>290</v>
      </c>
      <c r="E16" s="169" t="s">
        <v>13</v>
      </c>
      <c r="F16" s="284">
        <v>2025017</v>
      </c>
      <c r="G16" s="31"/>
      <c r="H16" s="31"/>
      <c r="I16" s="31"/>
      <c r="J16" s="287"/>
      <c r="K16" s="120">
        <v>3660</v>
      </c>
      <c r="L16" s="34">
        <f t="shared" si="0"/>
        <v>86191.82</v>
      </c>
    </row>
    <row r="17" spans="1:12" x14ac:dyDescent="0.2">
      <c r="A17" s="24"/>
      <c r="B17" s="22"/>
      <c r="C17" s="24"/>
      <c r="D17" s="22"/>
      <c r="E17" s="57"/>
      <c r="F17" s="22"/>
      <c r="G17" s="25"/>
      <c r="H17" s="25"/>
      <c r="I17" s="25"/>
      <c r="J17" s="26"/>
      <c r="K17" s="124"/>
      <c r="L17" s="34">
        <f t="shared" si="0"/>
        <v>86191.82</v>
      </c>
    </row>
    <row r="18" spans="1:12" x14ac:dyDescent="0.2">
      <c r="A18" s="30">
        <v>45763</v>
      </c>
      <c r="B18" s="28" t="s">
        <v>349</v>
      </c>
      <c r="C18" s="30">
        <v>45756</v>
      </c>
      <c r="D18" s="28" t="s">
        <v>20</v>
      </c>
      <c r="E18" s="169" t="s">
        <v>13</v>
      </c>
      <c r="F18" s="28">
        <v>2024079</v>
      </c>
      <c r="G18" s="31"/>
      <c r="H18" s="31"/>
      <c r="I18" s="31"/>
      <c r="J18" s="32"/>
      <c r="K18" s="299">
        <v>1647</v>
      </c>
      <c r="L18" s="34">
        <f t="shared" si="0"/>
        <v>87838.82</v>
      </c>
    </row>
    <row r="19" spans="1:12" x14ac:dyDescent="0.2">
      <c r="A19" s="30">
        <v>45763</v>
      </c>
      <c r="B19" s="28" t="s">
        <v>350</v>
      </c>
      <c r="C19" s="30">
        <v>45756</v>
      </c>
      <c r="D19" s="28" t="s">
        <v>20</v>
      </c>
      <c r="E19" s="169" t="s">
        <v>13</v>
      </c>
      <c r="F19" s="28">
        <v>2025009</v>
      </c>
      <c r="G19" s="31"/>
      <c r="H19" s="31"/>
      <c r="I19" s="31"/>
      <c r="J19" s="32"/>
      <c r="K19" s="299">
        <v>1403</v>
      </c>
      <c r="L19" s="34">
        <f t="shared" si="0"/>
        <v>89241.82</v>
      </c>
    </row>
    <row r="20" spans="1:12" x14ac:dyDescent="0.2">
      <c r="A20" s="24"/>
      <c r="B20" s="22"/>
      <c r="C20" s="24"/>
      <c r="D20" s="22"/>
      <c r="E20" s="57"/>
      <c r="F20" s="22"/>
      <c r="G20" s="25"/>
      <c r="H20" s="25"/>
      <c r="I20" s="25"/>
      <c r="J20" s="26"/>
      <c r="K20" s="124"/>
      <c r="L20" s="34">
        <f t="shared" si="0"/>
        <v>89241.82</v>
      </c>
    </row>
    <row r="21" spans="1:12" x14ac:dyDescent="0.2">
      <c r="A21" s="121">
        <v>45763</v>
      </c>
      <c r="B21" s="108"/>
      <c r="C21" s="109"/>
      <c r="D21" s="110"/>
      <c r="E21" s="111" t="s">
        <v>15</v>
      </c>
      <c r="F21" s="111" t="s">
        <v>16</v>
      </c>
      <c r="G21" s="112"/>
      <c r="H21" s="112"/>
      <c r="I21" s="112"/>
      <c r="J21" s="122">
        <v>3.93</v>
      </c>
      <c r="K21" s="122"/>
      <c r="L21" s="34">
        <f t="shared" si="0"/>
        <v>89237.89</v>
      </c>
    </row>
    <row r="22" spans="1:12" x14ac:dyDescent="0.2">
      <c r="A22" s="22"/>
      <c r="B22" s="23"/>
      <c r="C22" s="24"/>
      <c r="D22" s="22"/>
      <c r="E22" s="22"/>
      <c r="F22" s="22"/>
      <c r="G22" s="25"/>
      <c r="H22" s="25"/>
      <c r="I22" s="25"/>
      <c r="J22" s="26"/>
      <c r="K22" s="124"/>
      <c r="L22" s="34">
        <f t="shared" si="0"/>
        <v>89237.89</v>
      </c>
    </row>
    <row r="23" spans="1:12" x14ac:dyDescent="0.2">
      <c r="A23" s="121">
        <v>45763</v>
      </c>
      <c r="B23" s="108"/>
      <c r="C23" s="109"/>
      <c r="D23" s="110"/>
      <c r="E23" s="111" t="s">
        <v>15</v>
      </c>
      <c r="F23" s="111" t="s">
        <v>16</v>
      </c>
      <c r="G23" s="112"/>
      <c r="H23" s="112"/>
      <c r="I23" s="112"/>
      <c r="J23" s="122">
        <v>1.31</v>
      </c>
      <c r="K23" s="122"/>
      <c r="L23" s="34">
        <f t="shared" si="0"/>
        <v>89236.58</v>
      </c>
    </row>
    <row r="24" spans="1:12" x14ac:dyDescent="0.2">
      <c r="A24" s="24"/>
      <c r="B24" s="22"/>
      <c r="C24" s="24"/>
      <c r="D24" s="22"/>
      <c r="E24" s="22"/>
      <c r="F24" s="22"/>
      <c r="G24" s="25"/>
      <c r="H24" s="25"/>
      <c r="I24" s="25"/>
      <c r="J24" s="26"/>
      <c r="K24" s="124"/>
      <c r="L24" s="34">
        <f t="shared" si="0"/>
        <v>89236.58</v>
      </c>
    </row>
    <row r="25" spans="1:12" x14ac:dyDescent="0.2">
      <c r="A25" s="121">
        <v>45763</v>
      </c>
      <c r="B25" s="108"/>
      <c r="C25" s="109"/>
      <c r="D25" s="110"/>
      <c r="E25" s="111" t="s">
        <v>15</v>
      </c>
      <c r="F25" s="111" t="s">
        <v>16</v>
      </c>
      <c r="G25" s="112"/>
      <c r="H25" s="112"/>
      <c r="I25" s="112"/>
      <c r="J25" s="122">
        <v>39.82</v>
      </c>
      <c r="K25" s="122"/>
      <c r="L25" s="34">
        <f t="shared" si="0"/>
        <v>89196.76</v>
      </c>
    </row>
    <row r="26" spans="1:12" x14ac:dyDescent="0.2">
      <c r="A26" s="24"/>
      <c r="B26" s="22"/>
      <c r="C26" s="24"/>
      <c r="D26" s="22"/>
      <c r="E26" s="22"/>
      <c r="F26" s="22"/>
      <c r="G26" s="25"/>
      <c r="H26" s="25"/>
      <c r="I26" s="25"/>
      <c r="J26" s="26"/>
      <c r="K26" s="124"/>
      <c r="L26" s="34">
        <f t="shared" si="0"/>
        <v>89196.76</v>
      </c>
    </row>
    <row r="27" spans="1:12" x14ac:dyDescent="0.2">
      <c r="A27" s="121">
        <v>45763</v>
      </c>
      <c r="B27" s="108"/>
      <c r="C27" s="109"/>
      <c r="D27" s="110"/>
      <c r="E27" s="111" t="s">
        <v>15</v>
      </c>
      <c r="F27" s="111" t="s">
        <v>16</v>
      </c>
      <c r="G27" s="112"/>
      <c r="H27" s="112"/>
      <c r="I27" s="112"/>
      <c r="J27" s="122">
        <v>14.48</v>
      </c>
      <c r="K27" s="122"/>
      <c r="L27" s="34">
        <f t="shared" si="0"/>
        <v>89182.28</v>
      </c>
    </row>
    <row r="28" spans="1:12" x14ac:dyDescent="0.2">
      <c r="A28" s="24"/>
      <c r="B28" s="22"/>
      <c r="C28" s="24"/>
      <c r="D28" s="22"/>
      <c r="E28" s="22"/>
      <c r="F28" s="22"/>
      <c r="G28" s="25"/>
      <c r="H28" s="25"/>
      <c r="I28" s="25"/>
      <c r="J28" s="26"/>
      <c r="K28" s="124"/>
      <c r="L28" s="34">
        <f t="shared" si="0"/>
        <v>89182.28</v>
      </c>
    </row>
    <row r="29" spans="1:12" x14ac:dyDescent="0.2">
      <c r="A29" s="121">
        <v>45763</v>
      </c>
      <c r="B29" s="108"/>
      <c r="C29" s="109"/>
      <c r="D29" s="110"/>
      <c r="E29" s="111" t="s">
        <v>15</v>
      </c>
      <c r="F29" s="111" t="s">
        <v>16</v>
      </c>
      <c r="G29" s="112"/>
      <c r="H29" s="112"/>
      <c r="I29" s="112"/>
      <c r="J29" s="122">
        <f>14.48-0.17</f>
        <v>14.31</v>
      </c>
      <c r="K29" s="122"/>
      <c r="L29" s="34">
        <f t="shared" si="0"/>
        <v>89167.97</v>
      </c>
    </row>
    <row r="30" spans="1:12" x14ac:dyDescent="0.2">
      <c r="A30" s="24"/>
      <c r="B30" s="23"/>
      <c r="C30" s="24"/>
      <c r="D30" s="22"/>
      <c r="E30" s="22"/>
      <c r="F30" s="163"/>
      <c r="G30" s="25"/>
      <c r="H30" s="25"/>
      <c r="I30" s="25"/>
      <c r="J30" s="26"/>
      <c r="K30" s="124"/>
      <c r="L30" s="34">
        <f t="shared" si="0"/>
        <v>89167.97</v>
      </c>
    </row>
    <row r="31" spans="1:12" x14ac:dyDescent="0.2">
      <c r="A31" s="113">
        <v>45763</v>
      </c>
      <c r="B31" s="233">
        <v>706</v>
      </c>
      <c r="C31" s="234">
        <v>45709</v>
      </c>
      <c r="D31" s="235" t="s">
        <v>351</v>
      </c>
      <c r="E31" s="236" t="s">
        <v>352</v>
      </c>
      <c r="F31" s="248" t="s">
        <v>81</v>
      </c>
      <c r="G31" s="31"/>
      <c r="H31" s="31"/>
      <c r="I31" s="31"/>
      <c r="J31" s="300">
        <v>776.69</v>
      </c>
      <c r="K31" s="120"/>
      <c r="L31" s="34">
        <f t="shared" si="0"/>
        <v>88391.28</v>
      </c>
    </row>
    <row r="32" spans="1:12" x14ac:dyDescent="0.2">
      <c r="A32" s="113">
        <v>45763</v>
      </c>
      <c r="B32" s="233">
        <v>78</v>
      </c>
      <c r="C32" s="234">
        <v>45737</v>
      </c>
      <c r="D32" s="291" t="s">
        <v>254</v>
      </c>
      <c r="E32" s="235" t="s">
        <v>353</v>
      </c>
      <c r="F32" s="236" t="s">
        <v>81</v>
      </c>
      <c r="G32" s="31"/>
      <c r="H32" s="31"/>
      <c r="I32" s="31"/>
      <c r="J32" s="300">
        <v>2040</v>
      </c>
      <c r="K32" s="120"/>
      <c r="L32" s="34">
        <f t="shared" si="0"/>
        <v>86351.28</v>
      </c>
    </row>
    <row r="33" spans="1:12" x14ac:dyDescent="0.2">
      <c r="A33" s="113">
        <v>45763</v>
      </c>
      <c r="B33" s="233">
        <v>3122</v>
      </c>
      <c r="C33" s="234">
        <v>45747</v>
      </c>
      <c r="D33" s="235" t="s">
        <v>249</v>
      </c>
      <c r="E33" s="236" t="s">
        <v>250</v>
      </c>
      <c r="F33" s="236" t="s">
        <v>81</v>
      </c>
      <c r="G33" s="31"/>
      <c r="H33" s="31"/>
      <c r="I33" s="31"/>
      <c r="J33" s="300">
        <v>447</v>
      </c>
      <c r="K33" s="120"/>
      <c r="L33" s="34">
        <f t="shared" si="0"/>
        <v>85904.28</v>
      </c>
    </row>
    <row r="34" spans="1:12" x14ac:dyDescent="0.2">
      <c r="A34" s="113">
        <v>45763</v>
      </c>
      <c r="B34" s="233">
        <v>3122</v>
      </c>
      <c r="C34" s="234">
        <v>45747</v>
      </c>
      <c r="D34" s="235" t="s">
        <v>249</v>
      </c>
      <c r="E34" s="236" t="s">
        <v>354</v>
      </c>
      <c r="F34" s="236" t="s">
        <v>81</v>
      </c>
      <c r="G34" s="31"/>
      <c r="H34" s="31"/>
      <c r="I34" s="31"/>
      <c r="J34" s="300">
        <v>329.76</v>
      </c>
      <c r="K34" s="120"/>
      <c r="L34" s="34">
        <f t="shared" si="0"/>
        <v>85574.52</v>
      </c>
    </row>
    <row r="35" spans="1:12" x14ac:dyDescent="0.2">
      <c r="A35" s="113">
        <v>45763</v>
      </c>
      <c r="B35" s="233">
        <v>304</v>
      </c>
      <c r="C35" s="234">
        <v>45747</v>
      </c>
      <c r="D35" s="235" t="s">
        <v>70</v>
      </c>
      <c r="E35" s="235" t="s">
        <v>71</v>
      </c>
      <c r="F35" s="236" t="s">
        <v>81</v>
      </c>
      <c r="G35" s="31"/>
      <c r="H35" s="31"/>
      <c r="I35" s="31"/>
      <c r="J35" s="300">
        <v>852.39</v>
      </c>
      <c r="K35" s="120"/>
      <c r="L35" s="34">
        <f t="shared" si="0"/>
        <v>84722.13</v>
      </c>
    </row>
    <row r="36" spans="1:12" x14ac:dyDescent="0.2">
      <c r="A36" s="113">
        <v>45763</v>
      </c>
      <c r="B36" s="233">
        <v>2403</v>
      </c>
      <c r="C36" s="234">
        <v>45747</v>
      </c>
      <c r="D36" s="235" t="s">
        <v>79</v>
      </c>
      <c r="E36" s="292" t="s">
        <v>251</v>
      </c>
      <c r="F36" s="235" t="s">
        <v>81</v>
      </c>
      <c r="G36" s="31"/>
      <c r="H36" s="31"/>
      <c r="I36" s="31"/>
      <c r="J36" s="300">
        <v>1010.34</v>
      </c>
      <c r="K36" s="120"/>
      <c r="L36" s="34">
        <f t="shared" si="0"/>
        <v>83711.789999999994</v>
      </c>
    </row>
    <row r="37" spans="1:12" x14ac:dyDescent="0.2">
      <c r="A37" s="113">
        <v>45763</v>
      </c>
      <c r="B37" s="233">
        <v>59440</v>
      </c>
      <c r="C37" s="234">
        <v>45750</v>
      </c>
      <c r="D37" s="235" t="s">
        <v>64</v>
      </c>
      <c r="E37" s="236" t="s">
        <v>65</v>
      </c>
      <c r="F37" s="236" t="s">
        <v>81</v>
      </c>
      <c r="G37" s="31"/>
      <c r="H37" s="31"/>
      <c r="I37" s="31"/>
      <c r="J37" s="300">
        <v>967.98</v>
      </c>
      <c r="K37" s="120"/>
      <c r="L37" s="34">
        <f t="shared" si="0"/>
        <v>82743.81</v>
      </c>
    </row>
    <row r="38" spans="1:12" x14ac:dyDescent="0.2">
      <c r="A38" s="113">
        <v>45763</v>
      </c>
      <c r="B38" s="233">
        <v>2483</v>
      </c>
      <c r="C38" s="234">
        <v>45750</v>
      </c>
      <c r="D38" s="235" t="s">
        <v>79</v>
      </c>
      <c r="E38" s="292" t="s">
        <v>251</v>
      </c>
      <c r="F38" s="235" t="s">
        <v>81</v>
      </c>
      <c r="G38" s="31"/>
      <c r="H38" s="31"/>
      <c r="I38" s="31"/>
      <c r="J38" s="300">
        <v>1016.24</v>
      </c>
      <c r="K38" s="120"/>
      <c r="L38" s="34">
        <f t="shared" si="0"/>
        <v>81727.570000000007</v>
      </c>
    </row>
    <row r="39" spans="1:12" x14ac:dyDescent="0.2">
      <c r="A39" s="113">
        <v>45763</v>
      </c>
      <c r="B39" s="233">
        <v>22054</v>
      </c>
      <c r="C39" s="234">
        <v>45755</v>
      </c>
      <c r="D39" s="235" t="s">
        <v>252</v>
      </c>
      <c r="E39" s="235" t="s">
        <v>253</v>
      </c>
      <c r="F39" s="236" t="s">
        <v>81</v>
      </c>
      <c r="G39" s="31"/>
      <c r="H39" s="31"/>
      <c r="I39" s="31"/>
      <c r="J39" s="300">
        <v>253.2</v>
      </c>
      <c r="K39" s="120"/>
      <c r="L39" s="34">
        <f t="shared" si="0"/>
        <v>81474.37</v>
      </c>
    </row>
    <row r="40" spans="1:12" x14ac:dyDescent="0.2">
      <c r="A40" s="113">
        <v>45763</v>
      </c>
      <c r="B40" s="233">
        <v>802</v>
      </c>
      <c r="C40" s="234">
        <v>45747</v>
      </c>
      <c r="D40" s="235" t="s">
        <v>76</v>
      </c>
      <c r="E40" s="235" t="s">
        <v>355</v>
      </c>
      <c r="F40" s="236" t="s">
        <v>81</v>
      </c>
      <c r="G40" s="31"/>
      <c r="H40" s="31"/>
      <c r="I40" s="31"/>
      <c r="J40" s="300">
        <v>118.5</v>
      </c>
      <c r="K40" s="120"/>
      <c r="L40" s="34">
        <f t="shared" si="0"/>
        <v>81355.87</v>
      </c>
    </row>
    <row r="41" spans="1:12" x14ac:dyDescent="0.2">
      <c r="A41" s="24"/>
      <c r="B41" s="9"/>
      <c r="C41" s="10"/>
      <c r="D41" s="67"/>
      <c r="E41" s="67"/>
      <c r="F41" s="8"/>
      <c r="G41" s="25"/>
      <c r="H41" s="25"/>
      <c r="I41" s="25"/>
      <c r="J41" s="164"/>
      <c r="K41" s="124"/>
      <c r="L41" s="34">
        <f t="shared" si="0"/>
        <v>81355.87</v>
      </c>
    </row>
    <row r="42" spans="1:12" x14ac:dyDescent="0.2">
      <c r="A42" s="113">
        <v>45763</v>
      </c>
      <c r="B42" s="233">
        <v>75</v>
      </c>
      <c r="C42" s="234">
        <v>45741</v>
      </c>
      <c r="D42" s="291" t="s">
        <v>74</v>
      </c>
      <c r="E42" s="116" t="s">
        <v>75</v>
      </c>
      <c r="F42" s="235" t="s">
        <v>81</v>
      </c>
      <c r="G42" s="31"/>
      <c r="H42" s="31"/>
      <c r="I42" s="31"/>
      <c r="J42" s="300">
        <v>400</v>
      </c>
      <c r="K42" s="120"/>
      <c r="L42" s="34">
        <f t="shared" si="0"/>
        <v>80955.87</v>
      </c>
    </row>
    <row r="43" spans="1:12" x14ac:dyDescent="0.2">
      <c r="A43" s="24"/>
      <c r="B43" s="9"/>
      <c r="C43" s="10"/>
      <c r="D43" s="67"/>
      <c r="E43" s="67"/>
      <c r="F43" s="8"/>
      <c r="G43" s="25"/>
      <c r="H43" s="25"/>
      <c r="I43" s="25"/>
      <c r="J43" s="164"/>
      <c r="K43" s="124"/>
      <c r="L43" s="34">
        <f t="shared" si="0"/>
        <v>80955.87</v>
      </c>
    </row>
    <row r="44" spans="1:12" x14ac:dyDescent="0.2">
      <c r="A44" s="113">
        <v>45763</v>
      </c>
      <c r="B44" s="233" t="s">
        <v>356</v>
      </c>
      <c r="C44" s="234">
        <v>45761</v>
      </c>
      <c r="D44" s="235" t="s">
        <v>143</v>
      </c>
      <c r="E44" s="235" t="s">
        <v>357</v>
      </c>
      <c r="F44" s="50">
        <v>2023073</v>
      </c>
      <c r="G44" s="31"/>
      <c r="H44" s="31"/>
      <c r="I44" s="31"/>
      <c r="J44" s="301">
        <v>782</v>
      </c>
      <c r="K44" s="120"/>
      <c r="L44" s="34">
        <f t="shared" si="0"/>
        <v>80173.87</v>
      </c>
    </row>
    <row r="45" spans="1:12" x14ac:dyDescent="0.2">
      <c r="A45" s="113">
        <v>45763</v>
      </c>
      <c r="B45" s="233" t="s">
        <v>358</v>
      </c>
      <c r="C45" s="234">
        <v>45761</v>
      </c>
      <c r="D45" s="235" t="s">
        <v>359</v>
      </c>
      <c r="E45" s="235" t="s">
        <v>360</v>
      </c>
      <c r="F45" s="50">
        <v>2023073</v>
      </c>
      <c r="G45" s="31"/>
      <c r="H45" s="31"/>
      <c r="I45" s="31"/>
      <c r="J45" s="301">
        <v>222</v>
      </c>
      <c r="K45" s="120"/>
      <c r="L45" s="34">
        <f t="shared" si="0"/>
        <v>79951.87</v>
      </c>
    </row>
    <row r="46" spans="1:12" x14ac:dyDescent="0.2">
      <c r="A46" s="113">
        <v>45763</v>
      </c>
      <c r="B46" s="233">
        <v>4</v>
      </c>
      <c r="C46" s="234">
        <v>45755</v>
      </c>
      <c r="D46" s="235" t="s">
        <v>361</v>
      </c>
      <c r="E46" s="235" t="s">
        <v>362</v>
      </c>
      <c r="F46" s="50">
        <v>2023073</v>
      </c>
      <c r="G46" s="31"/>
      <c r="H46" s="31"/>
      <c r="I46" s="31"/>
      <c r="J46" s="301">
        <v>180</v>
      </c>
      <c r="K46" s="120"/>
      <c r="L46" s="34">
        <f t="shared" si="0"/>
        <v>79771.87</v>
      </c>
    </row>
    <row r="47" spans="1:12" x14ac:dyDescent="0.2">
      <c r="A47" s="113">
        <v>45763</v>
      </c>
      <c r="B47" s="233">
        <v>13</v>
      </c>
      <c r="C47" s="234">
        <v>45754</v>
      </c>
      <c r="D47" s="235" t="s">
        <v>317</v>
      </c>
      <c r="E47" s="235" t="s">
        <v>357</v>
      </c>
      <c r="F47" s="50">
        <v>2023073</v>
      </c>
      <c r="G47" s="31"/>
      <c r="H47" s="31"/>
      <c r="I47" s="31"/>
      <c r="J47" s="301">
        <v>640</v>
      </c>
      <c r="K47" s="120"/>
      <c r="L47" s="34">
        <f t="shared" si="0"/>
        <v>79131.87</v>
      </c>
    </row>
    <row r="48" spans="1:12" x14ac:dyDescent="0.2">
      <c r="A48" s="113">
        <v>45763</v>
      </c>
      <c r="B48" s="233">
        <v>18</v>
      </c>
      <c r="C48" s="234">
        <v>45755</v>
      </c>
      <c r="D48" s="235" t="s">
        <v>180</v>
      </c>
      <c r="E48" s="235" t="s">
        <v>272</v>
      </c>
      <c r="F48" s="50">
        <v>2023073</v>
      </c>
      <c r="G48" s="31"/>
      <c r="H48" s="31"/>
      <c r="I48" s="31"/>
      <c r="J48" s="301">
        <v>540</v>
      </c>
      <c r="K48" s="120"/>
      <c r="L48" s="34">
        <f t="shared" si="0"/>
        <v>78591.87</v>
      </c>
    </row>
    <row r="49" spans="1:12" x14ac:dyDescent="0.2">
      <c r="A49" s="113">
        <v>45763</v>
      </c>
      <c r="B49" s="233">
        <v>1</v>
      </c>
      <c r="C49" s="234">
        <v>45757</v>
      </c>
      <c r="D49" s="235" t="s">
        <v>363</v>
      </c>
      <c r="E49" s="235" t="s">
        <v>272</v>
      </c>
      <c r="F49" s="50">
        <v>2023073</v>
      </c>
      <c r="G49" s="31"/>
      <c r="H49" s="31"/>
      <c r="I49" s="31"/>
      <c r="J49" s="301">
        <v>360</v>
      </c>
      <c r="K49" s="120"/>
      <c r="L49" s="34">
        <f t="shared" si="0"/>
        <v>78231.87</v>
      </c>
    </row>
    <row r="50" spans="1:12" x14ac:dyDescent="0.2">
      <c r="A50" s="113">
        <v>45763</v>
      </c>
      <c r="B50" s="233">
        <v>20</v>
      </c>
      <c r="C50" s="234">
        <v>45761</v>
      </c>
      <c r="D50" s="235" t="s">
        <v>332</v>
      </c>
      <c r="E50" s="235" t="s">
        <v>357</v>
      </c>
      <c r="F50" s="50">
        <v>2023073</v>
      </c>
      <c r="G50" s="31"/>
      <c r="H50" s="31"/>
      <c r="I50" s="31"/>
      <c r="J50" s="301">
        <v>640</v>
      </c>
      <c r="K50" s="120"/>
      <c r="L50" s="34">
        <f t="shared" si="0"/>
        <v>77591.87</v>
      </c>
    </row>
    <row r="51" spans="1:12" x14ac:dyDescent="0.2">
      <c r="A51" s="113">
        <v>45763</v>
      </c>
      <c r="B51" s="233">
        <v>10</v>
      </c>
      <c r="C51" s="234">
        <v>45762</v>
      </c>
      <c r="D51" s="235" t="s">
        <v>364</v>
      </c>
      <c r="E51" s="236" t="s">
        <v>365</v>
      </c>
      <c r="F51" s="50">
        <v>2023073</v>
      </c>
      <c r="G51" s="31"/>
      <c r="H51" s="31"/>
      <c r="I51" s="31"/>
      <c r="J51" s="301">
        <v>850</v>
      </c>
      <c r="K51" s="120"/>
      <c r="L51" s="34">
        <f t="shared" si="0"/>
        <v>76741.87</v>
      </c>
    </row>
    <row r="52" spans="1:12" x14ac:dyDescent="0.2">
      <c r="A52" s="24"/>
      <c r="B52" s="9"/>
      <c r="C52" s="10"/>
      <c r="D52" s="67"/>
      <c r="E52" s="67"/>
      <c r="F52" s="8"/>
      <c r="G52" s="25"/>
      <c r="H52" s="25"/>
      <c r="I52" s="25"/>
      <c r="J52" s="164"/>
      <c r="K52" s="124"/>
      <c r="L52" s="34">
        <f t="shared" si="0"/>
        <v>76741.87</v>
      </c>
    </row>
    <row r="53" spans="1:12" x14ac:dyDescent="0.2">
      <c r="A53" s="113">
        <v>45763</v>
      </c>
      <c r="B53" s="302">
        <v>533</v>
      </c>
      <c r="C53" s="290">
        <v>45744</v>
      </c>
      <c r="D53" s="284" t="s">
        <v>368</v>
      </c>
      <c r="E53" s="284" t="s">
        <v>369</v>
      </c>
      <c r="F53" s="50">
        <v>2024061</v>
      </c>
      <c r="G53" s="31"/>
      <c r="H53" s="31"/>
      <c r="I53" s="31"/>
      <c r="J53" s="301">
        <v>237.59</v>
      </c>
      <c r="K53" s="119"/>
      <c r="L53" s="34">
        <f t="shared" si="0"/>
        <v>76504.28</v>
      </c>
    </row>
    <row r="54" spans="1:12" x14ac:dyDescent="0.2">
      <c r="A54" s="113">
        <v>45763</v>
      </c>
      <c r="B54" s="302">
        <v>510</v>
      </c>
      <c r="C54" s="290">
        <v>45742</v>
      </c>
      <c r="D54" s="284" t="s">
        <v>368</v>
      </c>
      <c r="E54" s="284" t="s">
        <v>369</v>
      </c>
      <c r="F54" s="50">
        <v>2024061</v>
      </c>
      <c r="G54" s="31"/>
      <c r="H54" s="31"/>
      <c r="I54" s="31"/>
      <c r="J54" s="301">
        <v>1098.21</v>
      </c>
      <c r="K54" s="119"/>
      <c r="L54" s="34">
        <f t="shared" si="0"/>
        <v>75406.070000000007</v>
      </c>
    </row>
    <row r="55" spans="1:12" x14ac:dyDescent="0.2">
      <c r="A55" s="113">
        <v>45763</v>
      </c>
      <c r="B55" s="233">
        <v>32</v>
      </c>
      <c r="C55" s="234">
        <v>45754</v>
      </c>
      <c r="D55" s="235" t="s">
        <v>398</v>
      </c>
      <c r="E55" s="235" t="s">
        <v>399</v>
      </c>
      <c r="F55" s="50">
        <v>2024058</v>
      </c>
      <c r="G55" s="31"/>
      <c r="H55" s="31"/>
      <c r="I55" s="31"/>
      <c r="J55" s="301">
        <v>195.26</v>
      </c>
      <c r="K55" s="120"/>
      <c r="L55" s="34">
        <f t="shared" si="0"/>
        <v>75210.81</v>
      </c>
    </row>
    <row r="56" spans="1:12" x14ac:dyDescent="0.2">
      <c r="A56" s="113">
        <v>45763</v>
      </c>
      <c r="B56" s="233" t="s">
        <v>383</v>
      </c>
      <c r="C56" s="234">
        <v>45761</v>
      </c>
      <c r="D56" s="235" t="s">
        <v>384</v>
      </c>
      <c r="E56" s="284" t="s">
        <v>377</v>
      </c>
      <c r="F56" s="50">
        <v>2024060</v>
      </c>
      <c r="G56" s="31"/>
      <c r="H56" s="31"/>
      <c r="I56" s="31"/>
      <c r="J56" s="301">
        <v>1006</v>
      </c>
      <c r="K56" s="120"/>
      <c r="L56" s="34">
        <f t="shared" si="0"/>
        <v>74204.81</v>
      </c>
    </row>
    <row r="57" spans="1:12" x14ac:dyDescent="0.2">
      <c r="A57" s="113">
        <v>45763</v>
      </c>
      <c r="B57" s="233" t="s">
        <v>378</v>
      </c>
      <c r="C57" s="234">
        <v>45761</v>
      </c>
      <c r="D57" s="235" t="s">
        <v>379</v>
      </c>
      <c r="E57" s="284" t="s">
        <v>377</v>
      </c>
      <c r="F57" s="50">
        <v>2024060</v>
      </c>
      <c r="G57" s="31"/>
      <c r="H57" s="31"/>
      <c r="I57" s="31"/>
      <c r="J57" s="301">
        <v>318</v>
      </c>
      <c r="K57" s="120"/>
      <c r="L57" s="34">
        <f t="shared" si="0"/>
        <v>73886.81</v>
      </c>
    </row>
    <row r="58" spans="1:12" x14ac:dyDescent="0.2">
      <c r="A58" s="113">
        <v>45763</v>
      </c>
      <c r="B58" s="233">
        <v>17</v>
      </c>
      <c r="C58" s="234">
        <v>45755</v>
      </c>
      <c r="D58" s="235" t="s">
        <v>180</v>
      </c>
      <c r="E58" s="235" t="s">
        <v>175</v>
      </c>
      <c r="F58" s="50">
        <v>2024059</v>
      </c>
      <c r="G58" s="31"/>
      <c r="H58" s="31"/>
      <c r="I58" s="31"/>
      <c r="J58" s="301">
        <v>528</v>
      </c>
      <c r="K58" s="303"/>
      <c r="L58" s="34">
        <f t="shared" si="0"/>
        <v>73358.81</v>
      </c>
    </row>
    <row r="59" spans="1:12" x14ac:dyDescent="0.2">
      <c r="A59" s="113">
        <v>45763</v>
      </c>
      <c r="B59" s="233">
        <v>29</v>
      </c>
      <c r="C59" s="234">
        <v>45729</v>
      </c>
      <c r="D59" s="235" t="s">
        <v>396</v>
      </c>
      <c r="E59" s="236" t="s">
        <v>397</v>
      </c>
      <c r="F59" s="50">
        <v>2025006</v>
      </c>
      <c r="G59" s="31"/>
      <c r="H59" s="31"/>
      <c r="I59" s="31"/>
      <c r="J59" s="301">
        <v>1800</v>
      </c>
      <c r="K59" s="120"/>
      <c r="L59" s="34">
        <f t="shared" si="0"/>
        <v>71558.81</v>
      </c>
    </row>
    <row r="60" spans="1:12" x14ac:dyDescent="0.2">
      <c r="A60" s="113">
        <v>45763</v>
      </c>
      <c r="B60" s="233">
        <v>14</v>
      </c>
      <c r="C60" s="234">
        <v>45754</v>
      </c>
      <c r="D60" s="235" t="s">
        <v>174</v>
      </c>
      <c r="E60" s="235" t="s">
        <v>175</v>
      </c>
      <c r="F60" s="50">
        <v>2024059</v>
      </c>
      <c r="G60" s="31"/>
      <c r="H60" s="31"/>
      <c r="I60" s="31"/>
      <c r="J60" s="301">
        <v>270</v>
      </c>
      <c r="K60" s="120"/>
      <c r="L60" s="34">
        <f t="shared" si="0"/>
        <v>71288.81</v>
      </c>
    </row>
    <row r="61" spans="1:12" x14ac:dyDescent="0.2">
      <c r="A61" s="113">
        <v>45763</v>
      </c>
      <c r="B61" s="233">
        <v>13</v>
      </c>
      <c r="C61" s="234">
        <v>45754</v>
      </c>
      <c r="D61" s="235" t="s">
        <v>174</v>
      </c>
      <c r="E61" s="284" t="s">
        <v>176</v>
      </c>
      <c r="F61" s="50">
        <v>2024060</v>
      </c>
      <c r="G61" s="31"/>
      <c r="H61" s="31"/>
      <c r="I61" s="31"/>
      <c r="J61" s="301">
        <v>216</v>
      </c>
      <c r="K61" s="120"/>
      <c r="L61" s="34">
        <f t="shared" si="0"/>
        <v>71072.81</v>
      </c>
    </row>
    <row r="62" spans="1:12" x14ac:dyDescent="0.2">
      <c r="A62" s="113">
        <v>45763</v>
      </c>
      <c r="B62" s="233">
        <v>6</v>
      </c>
      <c r="C62" s="234">
        <v>45755</v>
      </c>
      <c r="D62" s="235" t="s">
        <v>387</v>
      </c>
      <c r="E62" s="284" t="s">
        <v>377</v>
      </c>
      <c r="F62" s="50">
        <v>2024060</v>
      </c>
      <c r="G62" s="31"/>
      <c r="H62" s="31"/>
      <c r="I62" s="31"/>
      <c r="J62" s="301">
        <v>200</v>
      </c>
      <c r="K62" s="120"/>
      <c r="L62" s="34">
        <f t="shared" si="0"/>
        <v>70872.81</v>
      </c>
    </row>
    <row r="63" spans="1:12" x14ac:dyDescent="0.2">
      <c r="A63" s="113">
        <v>45763</v>
      </c>
      <c r="B63" s="233" t="s">
        <v>381</v>
      </c>
      <c r="C63" s="234">
        <v>45761</v>
      </c>
      <c r="D63" s="235" t="s">
        <v>382</v>
      </c>
      <c r="E63" s="284" t="s">
        <v>377</v>
      </c>
      <c r="F63" s="50">
        <v>2024060</v>
      </c>
      <c r="G63" s="31"/>
      <c r="H63" s="31"/>
      <c r="I63" s="31"/>
      <c r="J63" s="301">
        <v>894</v>
      </c>
      <c r="K63" s="120"/>
      <c r="L63" s="34">
        <f t="shared" si="0"/>
        <v>69978.81</v>
      </c>
    </row>
    <row r="64" spans="1:12" x14ac:dyDescent="0.2">
      <c r="A64" s="113">
        <v>45763</v>
      </c>
      <c r="B64" s="233">
        <v>2005</v>
      </c>
      <c r="C64" s="234">
        <v>45645</v>
      </c>
      <c r="D64" s="235" t="s">
        <v>366</v>
      </c>
      <c r="E64" s="236" t="s">
        <v>367</v>
      </c>
      <c r="F64" s="50">
        <v>2024071</v>
      </c>
      <c r="G64" s="31"/>
      <c r="H64" s="31"/>
      <c r="I64" s="31"/>
      <c r="J64" s="301">
        <v>1045</v>
      </c>
      <c r="K64" s="120"/>
      <c r="L64" s="34">
        <f t="shared" si="0"/>
        <v>68933.81</v>
      </c>
    </row>
    <row r="65" spans="1:12" x14ac:dyDescent="0.2">
      <c r="A65" s="113">
        <v>45763</v>
      </c>
      <c r="B65" s="233">
        <v>70</v>
      </c>
      <c r="C65" s="234">
        <v>45688</v>
      </c>
      <c r="D65" s="235" t="s">
        <v>366</v>
      </c>
      <c r="E65" s="236" t="s">
        <v>367</v>
      </c>
      <c r="F65" s="50">
        <v>2024071</v>
      </c>
      <c r="G65" s="31"/>
      <c r="H65" s="31"/>
      <c r="I65" s="31"/>
      <c r="J65" s="301">
        <v>1045</v>
      </c>
      <c r="K65" s="120"/>
      <c r="L65" s="34">
        <f t="shared" si="0"/>
        <v>67888.81</v>
      </c>
    </row>
    <row r="66" spans="1:12" ht="25.5" x14ac:dyDescent="0.2">
      <c r="A66" s="113">
        <v>45763</v>
      </c>
      <c r="B66" s="233">
        <v>127</v>
      </c>
      <c r="C66" s="234">
        <v>45744</v>
      </c>
      <c r="D66" s="291" t="s">
        <v>314</v>
      </c>
      <c r="E66" s="235" t="s">
        <v>370</v>
      </c>
      <c r="F66" s="50">
        <v>2024064</v>
      </c>
      <c r="G66" s="31"/>
      <c r="H66" s="31"/>
      <c r="I66" s="31"/>
      <c r="J66" s="301">
        <v>400</v>
      </c>
      <c r="K66" s="120"/>
      <c r="L66" s="34">
        <f t="shared" si="0"/>
        <v>67488.81</v>
      </c>
    </row>
    <row r="67" spans="1:12" x14ac:dyDescent="0.2">
      <c r="A67" s="113">
        <v>45763</v>
      </c>
      <c r="B67" s="233">
        <v>6</v>
      </c>
      <c r="C67" s="234">
        <v>45754</v>
      </c>
      <c r="D67" s="235" t="s">
        <v>385</v>
      </c>
      <c r="E67" s="284" t="s">
        <v>377</v>
      </c>
      <c r="F67" s="50">
        <v>2024060</v>
      </c>
      <c r="G67" s="31"/>
      <c r="H67" s="31"/>
      <c r="I67" s="31"/>
      <c r="J67" s="301">
        <v>800.02</v>
      </c>
      <c r="K67" s="120"/>
      <c r="L67" s="34">
        <f t="shared" si="0"/>
        <v>66688.789999999994</v>
      </c>
    </row>
    <row r="68" spans="1:12" x14ac:dyDescent="0.2">
      <c r="A68" s="113">
        <v>45763</v>
      </c>
      <c r="B68" s="233">
        <v>5</v>
      </c>
      <c r="C68" s="234">
        <v>45754</v>
      </c>
      <c r="D68" s="235" t="s">
        <v>385</v>
      </c>
      <c r="E68" s="284" t="s">
        <v>386</v>
      </c>
      <c r="F68" s="50">
        <v>2024060</v>
      </c>
      <c r="G68" s="31"/>
      <c r="H68" s="31"/>
      <c r="I68" s="31"/>
      <c r="J68" s="301">
        <v>1499.99</v>
      </c>
      <c r="K68" s="120"/>
      <c r="L68" s="34">
        <f t="shared" si="0"/>
        <v>65188.800000000003</v>
      </c>
    </row>
    <row r="69" spans="1:12" x14ac:dyDescent="0.2">
      <c r="A69" s="113">
        <v>45763</v>
      </c>
      <c r="B69" s="233">
        <v>3</v>
      </c>
      <c r="C69" s="234">
        <v>45755</v>
      </c>
      <c r="D69" s="235" t="s">
        <v>361</v>
      </c>
      <c r="E69" s="284" t="s">
        <v>377</v>
      </c>
      <c r="F69" s="50">
        <v>2024060</v>
      </c>
      <c r="G69" s="31"/>
      <c r="H69" s="31"/>
      <c r="I69" s="31"/>
      <c r="J69" s="301">
        <v>1950</v>
      </c>
      <c r="K69" s="120"/>
      <c r="L69" s="34">
        <f t="shared" si="0"/>
        <v>63238.8</v>
      </c>
    </row>
    <row r="70" spans="1:12" x14ac:dyDescent="0.2">
      <c r="A70" s="113">
        <v>45763</v>
      </c>
      <c r="B70" s="233">
        <v>21</v>
      </c>
      <c r="C70" s="234">
        <v>45757</v>
      </c>
      <c r="D70" s="235" t="s">
        <v>400</v>
      </c>
      <c r="E70" s="236" t="s">
        <v>104</v>
      </c>
      <c r="F70" s="50">
        <v>2024053</v>
      </c>
      <c r="G70" s="31"/>
      <c r="H70" s="31"/>
      <c r="I70" s="31"/>
      <c r="J70" s="301">
        <v>411.08</v>
      </c>
      <c r="K70" s="120"/>
      <c r="L70" s="34">
        <f t="shared" si="0"/>
        <v>62827.72</v>
      </c>
    </row>
    <row r="71" spans="1:12" ht="25.5" x14ac:dyDescent="0.2">
      <c r="A71" s="113">
        <v>45763</v>
      </c>
      <c r="B71" s="233">
        <v>33</v>
      </c>
      <c r="C71" s="234">
        <v>45747</v>
      </c>
      <c r="D71" s="235" t="s">
        <v>93</v>
      </c>
      <c r="E71" s="235" t="s">
        <v>94</v>
      </c>
      <c r="F71" s="50">
        <v>2024064</v>
      </c>
      <c r="G71" s="31"/>
      <c r="H71" s="31"/>
      <c r="I71" s="31"/>
      <c r="J71" s="301">
        <v>1352.46</v>
      </c>
      <c r="K71" s="120"/>
      <c r="L71" s="34">
        <f t="shared" si="0"/>
        <v>61475.26</v>
      </c>
    </row>
    <row r="72" spans="1:12" x14ac:dyDescent="0.2">
      <c r="A72" s="113">
        <v>45763</v>
      </c>
      <c r="B72" s="233" t="s">
        <v>380</v>
      </c>
      <c r="C72" s="234">
        <v>45761</v>
      </c>
      <c r="D72" s="235" t="s">
        <v>129</v>
      </c>
      <c r="E72" s="284" t="s">
        <v>377</v>
      </c>
      <c r="F72" s="50">
        <v>2024060</v>
      </c>
      <c r="G72" s="31"/>
      <c r="H72" s="31"/>
      <c r="I72" s="31"/>
      <c r="J72" s="301">
        <v>318</v>
      </c>
      <c r="K72" s="120"/>
      <c r="L72" s="34">
        <f t="shared" ref="L72:L119" si="1">+L71+K72-J72</f>
        <v>61157.26</v>
      </c>
    </row>
    <row r="73" spans="1:12" x14ac:dyDescent="0.2">
      <c r="A73" s="113">
        <v>45763</v>
      </c>
      <c r="B73" s="233">
        <v>11</v>
      </c>
      <c r="C73" s="234">
        <v>45755</v>
      </c>
      <c r="D73" s="235" t="s">
        <v>388</v>
      </c>
      <c r="E73" s="284" t="s">
        <v>377</v>
      </c>
      <c r="F73" s="50">
        <v>2024060</v>
      </c>
      <c r="G73" s="31"/>
      <c r="H73" s="31"/>
      <c r="I73" s="31"/>
      <c r="J73" s="301">
        <v>480</v>
      </c>
      <c r="K73" s="120"/>
      <c r="L73" s="34">
        <f t="shared" si="1"/>
        <v>60677.26</v>
      </c>
    </row>
    <row r="74" spans="1:12" x14ac:dyDescent="0.2">
      <c r="A74" s="113">
        <v>45763</v>
      </c>
      <c r="B74" s="233" t="s">
        <v>373</v>
      </c>
      <c r="C74" s="234">
        <v>45761</v>
      </c>
      <c r="D74" s="235" t="s">
        <v>374</v>
      </c>
      <c r="E74" s="235" t="s">
        <v>375</v>
      </c>
      <c r="F74" s="50">
        <v>2024064</v>
      </c>
      <c r="G74" s="31"/>
      <c r="H74" s="31"/>
      <c r="I74" s="31"/>
      <c r="J74" s="301">
        <v>2350</v>
      </c>
      <c r="K74" s="120"/>
      <c r="L74" s="34">
        <f t="shared" si="1"/>
        <v>58327.26</v>
      </c>
    </row>
    <row r="75" spans="1:12" x14ac:dyDescent="0.2">
      <c r="A75" s="113">
        <v>45763</v>
      </c>
      <c r="B75" s="233">
        <v>19</v>
      </c>
      <c r="C75" s="234">
        <v>45756</v>
      </c>
      <c r="D75" s="235" t="s">
        <v>274</v>
      </c>
      <c r="E75" s="284" t="s">
        <v>377</v>
      </c>
      <c r="F75" s="50">
        <v>2024060</v>
      </c>
      <c r="G75" s="31"/>
      <c r="H75" s="31"/>
      <c r="I75" s="31"/>
      <c r="J75" s="301">
        <v>1100</v>
      </c>
      <c r="K75" s="120"/>
      <c r="L75" s="34">
        <f t="shared" si="1"/>
        <v>57227.26</v>
      </c>
    </row>
    <row r="76" spans="1:12" x14ac:dyDescent="0.2">
      <c r="A76" s="113">
        <v>45763</v>
      </c>
      <c r="B76" s="233" t="s">
        <v>390</v>
      </c>
      <c r="C76" s="234">
        <v>45740</v>
      </c>
      <c r="D76" s="235" t="s">
        <v>245</v>
      </c>
      <c r="E76" s="235" t="s">
        <v>391</v>
      </c>
      <c r="F76" s="50">
        <v>2024062</v>
      </c>
      <c r="G76" s="31"/>
      <c r="H76" s="31"/>
      <c r="I76" s="31"/>
      <c r="J76" s="301">
        <v>2250</v>
      </c>
      <c r="K76" s="120"/>
      <c r="L76" s="34">
        <f t="shared" si="1"/>
        <v>54977.26</v>
      </c>
    </row>
    <row r="77" spans="1:12" ht="25.5" x14ac:dyDescent="0.2">
      <c r="A77" s="113">
        <v>45763</v>
      </c>
      <c r="B77" s="233" t="s">
        <v>392</v>
      </c>
      <c r="C77" s="234">
        <v>45740</v>
      </c>
      <c r="D77" s="235" t="s">
        <v>245</v>
      </c>
      <c r="E77" s="235" t="s">
        <v>393</v>
      </c>
      <c r="F77" s="50">
        <v>2024064</v>
      </c>
      <c r="G77" s="31"/>
      <c r="H77" s="31"/>
      <c r="I77" s="31"/>
      <c r="J77" s="301">
        <v>508</v>
      </c>
      <c r="K77" s="120"/>
      <c r="L77" s="34">
        <f t="shared" si="1"/>
        <v>54469.26</v>
      </c>
    </row>
    <row r="78" spans="1:12" x14ac:dyDescent="0.2">
      <c r="A78" s="113">
        <v>45763</v>
      </c>
      <c r="B78" s="233" t="s">
        <v>394</v>
      </c>
      <c r="C78" s="234">
        <v>45740</v>
      </c>
      <c r="D78" s="235" t="s">
        <v>245</v>
      </c>
      <c r="E78" s="235" t="s">
        <v>395</v>
      </c>
      <c r="F78" s="50">
        <v>2024063</v>
      </c>
      <c r="G78" s="31"/>
      <c r="H78" s="31"/>
      <c r="I78" s="31"/>
      <c r="J78" s="301">
        <v>207</v>
      </c>
      <c r="K78" s="120"/>
      <c r="L78" s="34">
        <f t="shared" si="1"/>
        <v>54262.26</v>
      </c>
    </row>
    <row r="79" spans="1:12" x14ac:dyDescent="0.2">
      <c r="A79" s="113">
        <v>45763</v>
      </c>
      <c r="B79" s="233" t="s">
        <v>376</v>
      </c>
      <c r="C79" s="234">
        <v>45761</v>
      </c>
      <c r="D79" s="235" t="s">
        <v>123</v>
      </c>
      <c r="E79" s="284" t="s">
        <v>377</v>
      </c>
      <c r="F79" s="50">
        <v>2024060</v>
      </c>
      <c r="G79" s="31"/>
      <c r="H79" s="31"/>
      <c r="I79" s="31"/>
      <c r="J79" s="301">
        <v>158</v>
      </c>
      <c r="K79" s="120"/>
      <c r="L79" s="34">
        <f t="shared" si="1"/>
        <v>54104.26</v>
      </c>
    </row>
    <row r="80" spans="1:12" x14ac:dyDescent="0.2">
      <c r="A80" s="113">
        <v>45763</v>
      </c>
      <c r="B80" s="233">
        <v>19</v>
      </c>
      <c r="C80" s="234">
        <v>45754</v>
      </c>
      <c r="D80" s="235" t="s">
        <v>389</v>
      </c>
      <c r="E80" s="284" t="s">
        <v>377</v>
      </c>
      <c r="F80" s="50">
        <v>2024060</v>
      </c>
      <c r="G80" s="31"/>
      <c r="H80" s="31"/>
      <c r="I80" s="31"/>
      <c r="J80" s="301">
        <v>1600</v>
      </c>
      <c r="K80" s="120"/>
      <c r="L80" s="34">
        <f t="shared" si="1"/>
        <v>52504.26</v>
      </c>
    </row>
    <row r="81" spans="1:14" x14ac:dyDescent="0.2">
      <c r="A81" s="113">
        <v>45763</v>
      </c>
      <c r="B81" s="233">
        <v>5</v>
      </c>
      <c r="C81" s="234">
        <v>45757</v>
      </c>
      <c r="D81" s="235" t="s">
        <v>269</v>
      </c>
      <c r="E81" s="284" t="s">
        <v>377</v>
      </c>
      <c r="F81" s="50">
        <v>2024060</v>
      </c>
      <c r="G81" s="31"/>
      <c r="H81" s="31"/>
      <c r="I81" s="31"/>
      <c r="J81" s="301">
        <v>606.5</v>
      </c>
      <c r="K81" s="120"/>
      <c r="L81" s="34">
        <f t="shared" si="1"/>
        <v>51897.760000000002</v>
      </c>
    </row>
    <row r="82" spans="1:14" x14ac:dyDescent="0.2">
      <c r="A82" s="113">
        <v>45763</v>
      </c>
      <c r="B82" s="233">
        <v>1542</v>
      </c>
      <c r="C82" s="234">
        <v>45657</v>
      </c>
      <c r="D82" s="235" t="s">
        <v>88</v>
      </c>
      <c r="E82" s="236" t="s">
        <v>87</v>
      </c>
      <c r="F82" s="50">
        <v>2024010</v>
      </c>
      <c r="G82" s="31"/>
      <c r="H82" s="31"/>
      <c r="I82" s="31"/>
      <c r="J82" s="301">
        <v>880</v>
      </c>
      <c r="K82" s="120"/>
      <c r="L82" s="34">
        <f t="shared" si="1"/>
        <v>51017.760000000002</v>
      </c>
    </row>
    <row r="83" spans="1:14" ht="25.5" x14ac:dyDescent="0.2">
      <c r="A83" s="113">
        <v>45763</v>
      </c>
      <c r="B83" s="233">
        <v>6</v>
      </c>
      <c r="C83" s="234">
        <v>45740</v>
      </c>
      <c r="D83" s="291" t="s">
        <v>371</v>
      </c>
      <c r="E83" s="116" t="s">
        <v>372</v>
      </c>
      <c r="F83" s="50">
        <v>2023081</v>
      </c>
      <c r="G83" s="31"/>
      <c r="H83" s="31"/>
      <c r="I83" s="31"/>
      <c r="J83" s="301">
        <v>1880</v>
      </c>
      <c r="K83" s="120"/>
      <c r="L83" s="34">
        <f t="shared" si="1"/>
        <v>49137.760000000002</v>
      </c>
    </row>
    <row r="84" spans="1:14" x14ac:dyDescent="0.2">
      <c r="A84" s="113">
        <v>45763</v>
      </c>
      <c r="B84" s="233">
        <v>7</v>
      </c>
      <c r="C84" s="234">
        <v>45740</v>
      </c>
      <c r="D84" s="291" t="s">
        <v>371</v>
      </c>
      <c r="E84" s="235" t="s">
        <v>115</v>
      </c>
      <c r="F84" s="50">
        <v>2024049</v>
      </c>
      <c r="G84" s="31"/>
      <c r="H84" s="31"/>
      <c r="I84" s="31"/>
      <c r="J84" s="301">
        <v>270</v>
      </c>
      <c r="K84" s="120"/>
      <c r="L84" s="34">
        <f t="shared" si="1"/>
        <v>48867.76</v>
      </c>
    </row>
    <row r="85" spans="1:14" x14ac:dyDescent="0.2">
      <c r="A85" s="24"/>
      <c r="B85" s="9"/>
      <c r="C85" s="10"/>
      <c r="D85" s="67"/>
      <c r="E85" s="67"/>
      <c r="F85" s="8"/>
      <c r="G85" s="25"/>
      <c r="H85" s="25"/>
      <c r="I85" s="25"/>
      <c r="J85" s="164"/>
      <c r="K85" s="124"/>
      <c r="L85" s="34">
        <f t="shared" si="1"/>
        <v>48867.76</v>
      </c>
    </row>
    <row r="86" spans="1:14" x14ac:dyDescent="0.2">
      <c r="A86" s="30">
        <v>45764</v>
      </c>
      <c r="B86" s="50" t="s">
        <v>401</v>
      </c>
      <c r="C86" s="64">
        <v>45756</v>
      </c>
      <c r="D86" s="266" t="s">
        <v>402</v>
      </c>
      <c r="E86" s="169" t="s">
        <v>13</v>
      </c>
      <c r="F86" s="50">
        <v>2025001</v>
      </c>
      <c r="G86" s="31"/>
      <c r="H86" s="31"/>
      <c r="I86" s="31"/>
      <c r="J86" s="301"/>
      <c r="K86" s="120">
        <v>1756.8</v>
      </c>
      <c r="L86" s="34">
        <f t="shared" si="1"/>
        <v>50624.56</v>
      </c>
      <c r="N86" s="136"/>
    </row>
    <row r="87" spans="1:14" x14ac:dyDescent="0.2">
      <c r="A87" s="24"/>
      <c r="B87" s="9"/>
      <c r="C87" s="10"/>
      <c r="D87" s="67"/>
      <c r="E87" s="67"/>
      <c r="F87" s="8"/>
      <c r="G87" s="25"/>
      <c r="H87" s="25"/>
      <c r="I87" s="25"/>
      <c r="J87" s="164"/>
      <c r="K87" s="124"/>
      <c r="L87" s="34">
        <f t="shared" si="1"/>
        <v>50624.56</v>
      </c>
    </row>
    <row r="88" spans="1:14" x14ac:dyDescent="0.2">
      <c r="A88" s="30">
        <v>45776</v>
      </c>
      <c r="B88" s="233">
        <v>70</v>
      </c>
      <c r="C88" s="234">
        <v>45764</v>
      </c>
      <c r="D88" s="291" t="s">
        <v>403</v>
      </c>
      <c r="E88" s="284" t="s">
        <v>404</v>
      </c>
      <c r="F88" s="50" t="s">
        <v>81</v>
      </c>
      <c r="G88" s="31"/>
      <c r="H88" s="31"/>
      <c r="I88" s="31"/>
      <c r="J88" s="301">
        <v>1500</v>
      </c>
      <c r="K88" s="120"/>
      <c r="L88" s="34">
        <f t="shared" si="1"/>
        <v>49124.56</v>
      </c>
    </row>
    <row r="89" spans="1:14" x14ac:dyDescent="0.2">
      <c r="A89" s="24"/>
      <c r="B89" s="9"/>
      <c r="C89" s="10"/>
      <c r="D89" s="67"/>
      <c r="E89" s="67"/>
      <c r="F89" s="8"/>
      <c r="G89" s="25"/>
      <c r="H89" s="25"/>
      <c r="I89" s="25"/>
      <c r="J89" s="164"/>
      <c r="K89" s="124"/>
      <c r="L89" s="34">
        <f t="shared" si="1"/>
        <v>49124.56</v>
      </c>
    </row>
    <row r="90" spans="1:14" x14ac:dyDescent="0.2">
      <c r="A90" s="121">
        <v>45776</v>
      </c>
      <c r="B90" s="108"/>
      <c r="C90" s="109"/>
      <c r="D90" s="110"/>
      <c r="E90" s="111" t="s">
        <v>15</v>
      </c>
      <c r="F90" s="111" t="s">
        <v>16</v>
      </c>
      <c r="G90" s="112"/>
      <c r="H90" s="112"/>
      <c r="I90" s="112"/>
      <c r="J90" s="122">
        <v>1.31</v>
      </c>
      <c r="K90" s="122"/>
      <c r="L90" s="34">
        <f t="shared" si="1"/>
        <v>49123.25</v>
      </c>
    </row>
    <row r="91" spans="1:14" x14ac:dyDescent="0.2">
      <c r="A91" s="24"/>
      <c r="B91" s="9"/>
      <c r="C91" s="10"/>
      <c r="D91" s="67"/>
      <c r="E91" s="67"/>
      <c r="F91" s="8"/>
      <c r="G91" s="25"/>
      <c r="H91" s="25"/>
      <c r="I91" s="25"/>
      <c r="J91" s="164"/>
      <c r="K91" s="124"/>
      <c r="L91" s="34">
        <f t="shared" si="1"/>
        <v>49123.25</v>
      </c>
    </row>
    <row r="92" spans="1:14" x14ac:dyDescent="0.2">
      <c r="A92" s="281">
        <v>45776</v>
      </c>
      <c r="B92" s="304">
        <v>627</v>
      </c>
      <c r="C92" s="305">
        <v>45762</v>
      </c>
      <c r="D92" s="291" t="s">
        <v>368</v>
      </c>
      <c r="E92" s="284" t="s">
        <v>369</v>
      </c>
      <c r="F92" s="169">
        <v>2024061</v>
      </c>
      <c r="G92" s="280"/>
      <c r="H92" s="280"/>
      <c r="I92" s="280"/>
      <c r="J92" s="306">
        <v>1965.13</v>
      </c>
      <c r="K92" s="120"/>
      <c r="L92" s="34">
        <f t="shared" si="1"/>
        <v>47158.12</v>
      </c>
    </row>
    <row r="93" spans="1:14" x14ac:dyDescent="0.2">
      <c r="A93" s="281">
        <v>45776</v>
      </c>
      <c r="B93" s="304">
        <v>11</v>
      </c>
      <c r="C93" s="305">
        <v>45764</v>
      </c>
      <c r="D93" s="291" t="s">
        <v>405</v>
      </c>
      <c r="E93" s="284" t="s">
        <v>377</v>
      </c>
      <c r="F93" s="169">
        <v>2024060</v>
      </c>
      <c r="G93" s="280"/>
      <c r="H93" s="280"/>
      <c r="I93" s="280"/>
      <c r="J93" s="306">
        <v>1170.49</v>
      </c>
      <c r="K93" s="120"/>
      <c r="L93" s="34">
        <f t="shared" si="1"/>
        <v>45987.63</v>
      </c>
    </row>
    <row r="94" spans="1:14" x14ac:dyDescent="0.2">
      <c r="A94" s="281">
        <v>45776</v>
      </c>
      <c r="B94" s="304">
        <v>2782</v>
      </c>
      <c r="C94" s="305">
        <v>45764</v>
      </c>
      <c r="D94" s="291" t="s">
        <v>79</v>
      </c>
      <c r="E94" s="292" t="s">
        <v>251</v>
      </c>
      <c r="F94" s="169" t="s">
        <v>81</v>
      </c>
      <c r="G94" s="280"/>
      <c r="H94" s="280"/>
      <c r="I94" s="280"/>
      <c r="J94" s="306">
        <v>880.05</v>
      </c>
      <c r="K94" s="120"/>
      <c r="L94" s="34">
        <f t="shared" si="1"/>
        <v>45107.58</v>
      </c>
    </row>
    <row r="95" spans="1:14" x14ac:dyDescent="0.2">
      <c r="A95" s="281">
        <v>45776</v>
      </c>
      <c r="B95" s="304">
        <v>96</v>
      </c>
      <c r="C95" s="305">
        <v>45770</v>
      </c>
      <c r="D95" s="291" t="s">
        <v>265</v>
      </c>
      <c r="E95" s="236" t="s">
        <v>406</v>
      </c>
      <c r="F95" s="169">
        <v>2025002</v>
      </c>
      <c r="G95" s="280"/>
      <c r="H95" s="280"/>
      <c r="I95" s="280"/>
      <c r="J95" s="306">
        <v>150</v>
      </c>
      <c r="K95" s="120"/>
      <c r="L95" s="34">
        <f t="shared" si="1"/>
        <v>44957.58</v>
      </c>
    </row>
    <row r="96" spans="1:14" x14ac:dyDescent="0.2">
      <c r="A96" s="281">
        <v>45776</v>
      </c>
      <c r="B96" s="304">
        <v>97</v>
      </c>
      <c r="C96" s="305">
        <v>45770</v>
      </c>
      <c r="D96" s="291" t="s">
        <v>265</v>
      </c>
      <c r="E96" s="236" t="s">
        <v>407</v>
      </c>
      <c r="F96" s="169">
        <v>2025007</v>
      </c>
      <c r="G96" s="280"/>
      <c r="H96" s="280"/>
      <c r="I96" s="280"/>
      <c r="J96" s="306">
        <v>2800</v>
      </c>
      <c r="K96" s="120"/>
      <c r="L96" s="34">
        <f t="shared" si="1"/>
        <v>42157.58</v>
      </c>
    </row>
    <row r="97" spans="1:12" x14ac:dyDescent="0.2">
      <c r="A97" s="281">
        <v>45776</v>
      </c>
      <c r="B97" s="304">
        <v>98</v>
      </c>
      <c r="C97" s="305">
        <v>45770</v>
      </c>
      <c r="D97" s="291" t="s">
        <v>265</v>
      </c>
      <c r="E97" s="236" t="s">
        <v>408</v>
      </c>
      <c r="F97" s="169">
        <v>2025011</v>
      </c>
      <c r="G97" s="280"/>
      <c r="H97" s="280"/>
      <c r="I97" s="280"/>
      <c r="J97" s="306">
        <v>200</v>
      </c>
      <c r="K97" s="120"/>
      <c r="L97" s="34">
        <f t="shared" si="1"/>
        <v>41957.58</v>
      </c>
    </row>
    <row r="98" spans="1:12" x14ac:dyDescent="0.2">
      <c r="A98" s="281">
        <v>45776</v>
      </c>
      <c r="B98" s="304">
        <v>99</v>
      </c>
      <c r="C98" s="305">
        <v>45770</v>
      </c>
      <c r="D98" s="291" t="s">
        <v>265</v>
      </c>
      <c r="E98" s="236" t="s">
        <v>409</v>
      </c>
      <c r="F98" s="169">
        <v>2025014</v>
      </c>
      <c r="G98" s="280"/>
      <c r="H98" s="280"/>
      <c r="I98" s="280"/>
      <c r="J98" s="306">
        <v>200</v>
      </c>
      <c r="K98" s="120"/>
      <c r="L98" s="34">
        <f t="shared" si="1"/>
        <v>41757.58</v>
      </c>
    </row>
    <row r="99" spans="1:12" x14ac:dyDescent="0.2">
      <c r="A99" s="24"/>
      <c r="B99" s="9"/>
      <c r="C99" s="10"/>
      <c r="D99" s="67"/>
      <c r="E99" s="67"/>
      <c r="F99" s="8"/>
      <c r="G99" s="25"/>
      <c r="H99" s="25"/>
      <c r="I99" s="25"/>
      <c r="J99" s="164"/>
      <c r="K99" s="124"/>
      <c r="L99" s="34">
        <f t="shared" si="1"/>
        <v>41757.58</v>
      </c>
    </row>
    <row r="100" spans="1:12" x14ac:dyDescent="0.2">
      <c r="A100" s="121">
        <v>45776</v>
      </c>
      <c r="B100" s="108"/>
      <c r="C100" s="109"/>
      <c r="D100" s="110"/>
      <c r="E100" s="111" t="s">
        <v>15</v>
      </c>
      <c r="F100" s="111" t="s">
        <v>16</v>
      </c>
      <c r="G100" s="112"/>
      <c r="H100" s="112"/>
      <c r="I100" s="112"/>
      <c r="J100" s="122">
        <v>7.24</v>
      </c>
      <c r="K100" s="122"/>
      <c r="L100" s="34">
        <f t="shared" si="1"/>
        <v>41750.339999999997</v>
      </c>
    </row>
    <row r="101" spans="1:12" x14ac:dyDescent="0.2">
      <c r="A101" s="24"/>
      <c r="B101" s="9"/>
      <c r="C101" s="10"/>
      <c r="D101" s="67"/>
      <c r="E101" s="67"/>
      <c r="F101" s="8"/>
      <c r="G101" s="25"/>
      <c r="H101" s="25"/>
      <c r="I101" s="25"/>
      <c r="J101" s="164"/>
      <c r="K101" s="124"/>
      <c r="L101" s="34">
        <f t="shared" si="1"/>
        <v>41750.339999999997</v>
      </c>
    </row>
    <row r="102" spans="1:12" x14ac:dyDescent="0.2">
      <c r="A102" s="121">
        <v>45776</v>
      </c>
      <c r="B102" s="108"/>
      <c r="C102" s="109"/>
      <c r="D102" s="110"/>
      <c r="E102" s="111" t="s">
        <v>15</v>
      </c>
      <c r="F102" s="111" t="s">
        <v>16</v>
      </c>
      <c r="G102" s="112"/>
      <c r="H102" s="112"/>
      <c r="I102" s="112"/>
      <c r="J102" s="122">
        <v>3.62</v>
      </c>
      <c r="K102" s="122"/>
      <c r="L102" s="34">
        <f t="shared" si="1"/>
        <v>41746.720000000001</v>
      </c>
    </row>
    <row r="103" spans="1:12" x14ac:dyDescent="0.2">
      <c r="A103" s="24"/>
      <c r="B103" s="9"/>
      <c r="C103" s="10"/>
      <c r="D103" s="67"/>
      <c r="E103" s="67"/>
      <c r="F103" s="8"/>
      <c r="G103" s="25"/>
      <c r="H103" s="25"/>
      <c r="I103" s="25"/>
      <c r="J103" s="164"/>
      <c r="K103" s="124"/>
      <c r="L103" s="34">
        <f t="shared" si="1"/>
        <v>41746.720000000001</v>
      </c>
    </row>
    <row r="104" spans="1:12" x14ac:dyDescent="0.2">
      <c r="A104" s="30">
        <v>45776</v>
      </c>
      <c r="B104" s="28"/>
      <c r="C104" s="30"/>
      <c r="D104" s="28" t="s">
        <v>410</v>
      </c>
      <c r="E104" s="116" t="s">
        <v>411</v>
      </c>
      <c r="F104" s="50" t="s">
        <v>81</v>
      </c>
      <c r="G104" s="31"/>
      <c r="H104" s="31"/>
      <c r="I104" s="31"/>
      <c r="J104" s="301">
        <v>323.25</v>
      </c>
      <c r="K104" s="56"/>
      <c r="L104" s="34">
        <f t="shared" si="1"/>
        <v>41423.47</v>
      </c>
    </row>
    <row r="105" spans="1:12" x14ac:dyDescent="0.2">
      <c r="A105" s="30">
        <v>45776</v>
      </c>
      <c r="B105" s="63"/>
      <c r="C105" s="64"/>
      <c r="D105" s="266" t="s">
        <v>414</v>
      </c>
      <c r="E105" s="116" t="s">
        <v>412</v>
      </c>
      <c r="F105" s="50" t="s">
        <v>81</v>
      </c>
      <c r="G105" s="31"/>
      <c r="H105" s="31"/>
      <c r="I105" s="31"/>
      <c r="J105" s="301">
        <v>451.6</v>
      </c>
      <c r="K105" s="120"/>
      <c r="L105" s="34">
        <f t="shared" si="1"/>
        <v>40971.870000000003</v>
      </c>
    </row>
    <row r="106" spans="1:12" x14ac:dyDescent="0.2">
      <c r="A106" s="30">
        <v>45776</v>
      </c>
      <c r="B106" s="63"/>
      <c r="C106" s="64"/>
      <c r="D106" s="266" t="s">
        <v>414</v>
      </c>
      <c r="E106" s="116" t="s">
        <v>413</v>
      </c>
      <c r="F106" s="50" t="s">
        <v>81</v>
      </c>
      <c r="G106" s="31"/>
      <c r="H106" s="31"/>
      <c r="I106" s="31"/>
      <c r="J106" s="301">
        <v>561.94000000000005</v>
      </c>
      <c r="K106" s="120"/>
      <c r="L106" s="34">
        <f t="shared" si="1"/>
        <v>40409.93</v>
      </c>
    </row>
    <row r="107" spans="1:12" x14ac:dyDescent="0.2">
      <c r="A107" s="24"/>
      <c r="B107" s="9"/>
      <c r="C107" s="10"/>
      <c r="D107" s="67"/>
      <c r="E107" s="67"/>
      <c r="F107" s="8"/>
      <c r="G107" s="25"/>
      <c r="H107" s="25"/>
      <c r="I107" s="25"/>
      <c r="J107" s="164"/>
      <c r="K107" s="124"/>
      <c r="L107" s="34">
        <f t="shared" si="1"/>
        <v>40409.93</v>
      </c>
    </row>
    <row r="108" spans="1:12" x14ac:dyDescent="0.2">
      <c r="A108" s="30">
        <v>45776</v>
      </c>
      <c r="B108" s="50" t="s">
        <v>415</v>
      </c>
      <c r="C108" s="64">
        <v>45692</v>
      </c>
      <c r="D108" s="266" t="s">
        <v>416</v>
      </c>
      <c r="E108" s="169" t="s">
        <v>13</v>
      </c>
      <c r="F108" s="50">
        <v>2024039</v>
      </c>
      <c r="G108" s="31"/>
      <c r="H108" s="31"/>
      <c r="I108" s="31"/>
      <c r="J108" s="301"/>
      <c r="K108" s="120">
        <v>7642.08</v>
      </c>
      <c r="L108" s="34">
        <f t="shared" si="1"/>
        <v>48052.01</v>
      </c>
    </row>
    <row r="109" spans="1:12" x14ac:dyDescent="0.2">
      <c r="A109" s="30">
        <v>45776</v>
      </c>
      <c r="B109" s="50" t="s">
        <v>417</v>
      </c>
      <c r="C109" s="64">
        <v>45705</v>
      </c>
      <c r="D109" s="266" t="s">
        <v>416</v>
      </c>
      <c r="E109" s="169" t="s">
        <v>13</v>
      </c>
      <c r="F109" s="50">
        <v>2024040</v>
      </c>
      <c r="G109" s="31"/>
      <c r="H109" s="31"/>
      <c r="I109" s="31"/>
      <c r="J109" s="301"/>
      <c r="K109" s="120">
        <v>2342.4</v>
      </c>
      <c r="L109" s="34">
        <f t="shared" si="1"/>
        <v>50394.41</v>
      </c>
    </row>
    <row r="110" spans="1:12" x14ac:dyDescent="0.2">
      <c r="A110" s="24"/>
      <c r="B110" s="9"/>
      <c r="C110" s="10"/>
      <c r="D110" s="67"/>
      <c r="E110" s="67"/>
      <c r="F110" s="8"/>
      <c r="G110" s="25"/>
      <c r="H110" s="25"/>
      <c r="I110" s="25"/>
      <c r="J110" s="164"/>
      <c r="K110" s="124"/>
      <c r="L110" s="34">
        <f t="shared" si="1"/>
        <v>50394.41</v>
      </c>
    </row>
    <row r="111" spans="1:12" ht="25.5" x14ac:dyDescent="0.2">
      <c r="A111" s="281">
        <v>45776</v>
      </c>
      <c r="B111" s="167" t="s">
        <v>418</v>
      </c>
      <c r="C111" s="168">
        <v>45756</v>
      </c>
      <c r="D111" s="116" t="s">
        <v>203</v>
      </c>
      <c r="E111" s="169" t="s">
        <v>13</v>
      </c>
      <c r="F111" s="169">
        <v>2025002</v>
      </c>
      <c r="G111" s="280"/>
      <c r="H111" s="280"/>
      <c r="I111" s="280"/>
      <c r="J111" s="306"/>
      <c r="K111" s="120">
        <v>6200</v>
      </c>
      <c r="L111" s="34">
        <f t="shared" si="1"/>
        <v>56594.41</v>
      </c>
    </row>
    <row r="112" spans="1:12" x14ac:dyDescent="0.2">
      <c r="A112" s="24"/>
      <c r="B112" s="9"/>
      <c r="C112" s="10"/>
      <c r="D112" s="67"/>
      <c r="E112" s="67"/>
      <c r="F112" s="8"/>
      <c r="G112" s="25"/>
      <c r="H112" s="25"/>
      <c r="I112" s="25"/>
      <c r="J112" s="164"/>
      <c r="K112" s="124"/>
      <c r="L112" s="34">
        <f t="shared" si="1"/>
        <v>56594.41</v>
      </c>
    </row>
    <row r="113" spans="1:14" x14ac:dyDescent="0.2">
      <c r="A113" s="30">
        <v>45777</v>
      </c>
      <c r="B113" s="50" t="s">
        <v>419</v>
      </c>
      <c r="C113" s="64">
        <v>45755</v>
      </c>
      <c r="D113" s="266" t="s">
        <v>343</v>
      </c>
      <c r="E113" s="169" t="s">
        <v>13</v>
      </c>
      <c r="F113" s="50">
        <v>2024063</v>
      </c>
      <c r="G113" s="31"/>
      <c r="H113" s="31"/>
      <c r="I113" s="31"/>
      <c r="J113" s="301"/>
      <c r="K113" s="120">
        <f>8662.42+3712.46+8249.92</f>
        <v>20624.8</v>
      </c>
      <c r="L113" s="34">
        <f t="shared" si="1"/>
        <v>77219.210000000006</v>
      </c>
    </row>
    <row r="114" spans="1:14" x14ac:dyDescent="0.2">
      <c r="A114" s="24"/>
      <c r="B114" s="8"/>
      <c r="C114" s="10"/>
      <c r="D114" s="67"/>
      <c r="E114" s="163"/>
      <c r="F114" s="8"/>
      <c r="G114" s="25"/>
      <c r="H114" s="25"/>
      <c r="I114" s="25"/>
      <c r="J114" s="164"/>
      <c r="K114" s="124"/>
      <c r="L114" s="34">
        <f t="shared" si="1"/>
        <v>77219.210000000006</v>
      </c>
    </row>
    <row r="115" spans="1:14" x14ac:dyDescent="0.2">
      <c r="A115" s="30">
        <v>45777</v>
      </c>
      <c r="B115" s="50" t="s">
        <v>420</v>
      </c>
      <c r="C115" s="64">
        <v>45755</v>
      </c>
      <c r="D115" s="266" t="s">
        <v>343</v>
      </c>
      <c r="E115" s="169" t="s">
        <v>13</v>
      </c>
      <c r="F115" s="50">
        <v>2024064</v>
      </c>
      <c r="G115" s="31"/>
      <c r="H115" s="31"/>
      <c r="I115" s="31"/>
      <c r="J115" s="301"/>
      <c r="K115" s="120">
        <f>20299.44+21314.41+9134.75</f>
        <v>50748.6</v>
      </c>
      <c r="L115" s="34">
        <f t="shared" si="1"/>
        <v>127967.81</v>
      </c>
    </row>
    <row r="116" spans="1:14" x14ac:dyDescent="0.2">
      <c r="A116" s="24"/>
      <c r="B116" s="9"/>
      <c r="C116" s="10"/>
      <c r="D116" s="67"/>
      <c r="E116" s="67"/>
      <c r="F116" s="8"/>
      <c r="G116" s="25"/>
      <c r="H116" s="25"/>
      <c r="I116" s="25"/>
      <c r="J116" s="164"/>
      <c r="K116" s="124"/>
      <c r="L116" s="34">
        <f t="shared" si="1"/>
        <v>127967.81</v>
      </c>
    </row>
    <row r="117" spans="1:14" x14ac:dyDescent="0.2">
      <c r="A117" s="30">
        <v>45777</v>
      </c>
      <c r="B117" s="233">
        <v>543</v>
      </c>
      <c r="C117" s="234">
        <v>45754</v>
      </c>
      <c r="D117" s="235" t="s">
        <v>217</v>
      </c>
      <c r="E117" s="236" t="s">
        <v>218</v>
      </c>
      <c r="F117" s="50" t="s">
        <v>81</v>
      </c>
      <c r="G117" s="31"/>
      <c r="H117" s="31"/>
      <c r="I117" s="31"/>
      <c r="J117" s="301">
        <v>154.5</v>
      </c>
      <c r="K117" s="120"/>
      <c r="L117" s="34">
        <f t="shared" si="1"/>
        <v>127813.31</v>
      </c>
    </row>
    <row r="118" spans="1:14" x14ac:dyDescent="0.2">
      <c r="A118" s="24"/>
      <c r="B118" s="9"/>
      <c r="C118" s="10"/>
      <c r="D118" s="67"/>
      <c r="E118" s="67"/>
      <c r="F118" s="8"/>
      <c r="G118" s="25"/>
      <c r="H118" s="25"/>
      <c r="I118" s="25"/>
      <c r="J118" s="164"/>
      <c r="K118" s="124"/>
      <c r="L118" s="34">
        <f t="shared" si="1"/>
        <v>127813.31</v>
      </c>
    </row>
    <row r="119" spans="1:14" ht="12.75" customHeight="1" x14ac:dyDescent="0.2">
      <c r="A119" s="30"/>
      <c r="B119" s="47"/>
      <c r="C119" s="48"/>
      <c r="D119" s="49"/>
      <c r="E119" s="49"/>
      <c r="F119" s="50"/>
      <c r="G119" s="51"/>
      <c r="H119" s="51"/>
      <c r="I119" s="51"/>
      <c r="J119" s="52"/>
      <c r="K119" s="53"/>
      <c r="L119" s="34">
        <f t="shared" si="1"/>
        <v>127813.31</v>
      </c>
      <c r="M119" s="60"/>
      <c r="N119" s="54"/>
    </row>
    <row r="121" spans="1:14" x14ac:dyDescent="0.2">
      <c r="L121" s="54"/>
    </row>
    <row r="122" spans="1:14" x14ac:dyDescent="0.2">
      <c r="L122" s="54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1317-0398-4F2E-AFC9-976203555561}">
  <sheetPr>
    <pageSetUpPr fitToPage="1"/>
  </sheetPr>
  <dimension ref="A1:L12"/>
  <sheetViews>
    <sheetView zoomScaleNormal="100" workbookViewId="0">
      <selection activeCell="D17" sqref="D17"/>
    </sheetView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52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+'Marzo 25BPAnticipi'!L8</f>
        <v>0</v>
      </c>
    </row>
    <row r="7" spans="1:12" x14ac:dyDescent="0.2">
      <c r="A7" s="24"/>
      <c r="B7" s="8"/>
      <c r="C7" s="93"/>
      <c r="D7" s="67"/>
      <c r="E7" s="67"/>
      <c r="F7" s="8"/>
      <c r="G7" s="37"/>
      <c r="H7" s="25"/>
      <c r="I7" s="25"/>
      <c r="J7" s="58"/>
      <c r="K7" s="58"/>
      <c r="L7" s="35"/>
    </row>
    <row r="8" spans="1:12" x14ac:dyDescent="0.2">
      <c r="A8" s="30"/>
      <c r="B8" s="63"/>
      <c r="C8" s="64"/>
      <c r="D8" s="50" t="s">
        <v>12</v>
      </c>
      <c r="E8" s="50"/>
      <c r="F8" s="50"/>
      <c r="G8" s="51"/>
      <c r="H8" s="51"/>
      <c r="I8" s="51"/>
      <c r="J8" s="53"/>
      <c r="K8" s="53"/>
      <c r="L8" s="34">
        <f>L6+(SUM(K6:K8)-SUM(J6:J8))</f>
        <v>0</v>
      </c>
    </row>
    <row r="9" spans="1:12" x14ac:dyDescent="0.2">
      <c r="L9" s="65"/>
    </row>
    <row r="10" spans="1:12" x14ac:dyDescent="0.2">
      <c r="L10" s="54"/>
    </row>
    <row r="11" spans="1:12" x14ac:dyDescent="0.2">
      <c r="L11" s="65"/>
    </row>
    <row r="12" spans="1:12" x14ac:dyDescent="0.2">
      <c r="L12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2005-FA71-4C85-8ABB-22FD04DFAA1D}">
  <sheetPr>
    <pageSetUpPr fitToPage="1"/>
  </sheetPr>
  <dimension ref="A1:N59"/>
  <sheetViews>
    <sheetView topLeftCell="A13" zoomScaleNormal="100" workbookViewId="0">
      <selection activeCell="A38" sqref="A38:K39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51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ht="12.75" customHeight="1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ht="12.75" customHeight="1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+'Aprile 25'!L71</f>
        <v>200152.55</v>
      </c>
    </row>
    <row r="7" spans="1:12" ht="12.75" customHeight="1" x14ac:dyDescent="0.2">
      <c r="A7" s="22"/>
      <c r="B7" s="82"/>
      <c r="C7" s="24"/>
      <c r="D7" s="22"/>
      <c r="E7" s="22"/>
      <c r="F7" s="22"/>
      <c r="G7" s="25"/>
      <c r="H7" s="25"/>
      <c r="I7" s="25"/>
      <c r="J7" s="26"/>
      <c r="K7" s="27"/>
      <c r="L7" s="34">
        <f>+L6+K7-J7</f>
        <v>200152.55</v>
      </c>
    </row>
    <row r="8" spans="1:12" ht="12.75" customHeight="1" x14ac:dyDescent="0.2">
      <c r="A8" s="127">
        <v>45779</v>
      </c>
      <c r="B8" s="128"/>
      <c r="C8" s="127"/>
      <c r="D8" s="129" t="s">
        <v>17</v>
      </c>
      <c r="E8" s="129" t="s">
        <v>426</v>
      </c>
      <c r="F8" s="129" t="s">
        <v>19</v>
      </c>
      <c r="G8" s="130"/>
      <c r="H8" s="130"/>
      <c r="I8" s="130"/>
      <c r="J8" s="131">
        <v>15245</v>
      </c>
      <c r="K8" s="132"/>
      <c r="L8" s="34">
        <f t="shared" ref="L8:L55" si="0">+L7+K8-J8</f>
        <v>184907.55</v>
      </c>
    </row>
    <row r="9" spans="1:12" ht="12.75" customHeight="1" x14ac:dyDescent="0.2">
      <c r="A9" s="90"/>
      <c r="B9" s="106"/>
      <c r="C9" s="89"/>
      <c r="D9" s="90"/>
      <c r="E9" s="90"/>
      <c r="F9" s="90"/>
      <c r="G9" s="91"/>
      <c r="H9" s="91"/>
      <c r="I9" s="91"/>
      <c r="J9" s="81"/>
      <c r="K9" s="27"/>
      <c r="L9" s="34">
        <f t="shared" si="0"/>
        <v>184907.55</v>
      </c>
    </row>
    <row r="10" spans="1:12" ht="12.75" customHeight="1" x14ac:dyDescent="0.2">
      <c r="A10" s="121">
        <v>45779</v>
      </c>
      <c r="B10" s="108"/>
      <c r="C10" s="109"/>
      <c r="D10" s="110"/>
      <c r="E10" s="111" t="s">
        <v>15</v>
      </c>
      <c r="F10" s="111" t="s">
        <v>16</v>
      </c>
      <c r="G10" s="112"/>
      <c r="H10" s="112"/>
      <c r="I10" s="112"/>
      <c r="J10" s="122">
        <v>6.96</v>
      </c>
      <c r="K10" s="122"/>
      <c r="L10" s="34">
        <f t="shared" si="0"/>
        <v>184900.59</v>
      </c>
    </row>
    <row r="11" spans="1:12" ht="12.75" customHeight="1" x14ac:dyDescent="0.2">
      <c r="A11" s="24"/>
      <c r="B11" s="135"/>
      <c r="C11" s="86"/>
      <c r="D11" s="87"/>
      <c r="E11" s="22"/>
      <c r="F11" s="22"/>
      <c r="G11" s="25"/>
      <c r="H11" s="25"/>
      <c r="I11" s="25"/>
      <c r="J11" s="27"/>
      <c r="K11" s="27"/>
      <c r="L11" s="34">
        <f t="shared" si="0"/>
        <v>184900.59</v>
      </c>
    </row>
    <row r="12" spans="1:12" x14ac:dyDescent="0.2">
      <c r="A12" s="127">
        <v>45782</v>
      </c>
      <c r="B12" s="128"/>
      <c r="C12" s="127"/>
      <c r="D12" s="129" t="s">
        <v>17</v>
      </c>
      <c r="E12" s="129" t="s">
        <v>426</v>
      </c>
      <c r="F12" s="129" t="s">
        <v>19</v>
      </c>
      <c r="G12" s="130"/>
      <c r="H12" s="130"/>
      <c r="I12" s="130"/>
      <c r="J12" s="131">
        <v>3909</v>
      </c>
      <c r="K12" s="132"/>
      <c r="L12" s="34">
        <f t="shared" si="0"/>
        <v>180991.59</v>
      </c>
    </row>
    <row r="13" spans="1:12" ht="12.75" customHeight="1" x14ac:dyDescent="0.2">
      <c r="A13" s="22"/>
      <c r="B13" s="82"/>
      <c r="C13" s="24"/>
      <c r="D13" s="22"/>
      <c r="E13" s="22"/>
      <c r="F13" s="22"/>
      <c r="G13" s="25"/>
      <c r="H13" s="25"/>
      <c r="I13" s="25"/>
      <c r="J13" s="26"/>
      <c r="K13" s="27"/>
      <c r="L13" s="34">
        <f t="shared" si="0"/>
        <v>180991.59</v>
      </c>
    </row>
    <row r="14" spans="1:12" ht="12.75" customHeight="1" x14ac:dyDescent="0.2">
      <c r="A14" s="113">
        <v>45782</v>
      </c>
      <c r="B14" s="276" t="s">
        <v>345</v>
      </c>
      <c r="C14" s="190">
        <v>45755</v>
      </c>
      <c r="D14" s="191" t="s">
        <v>343</v>
      </c>
      <c r="E14" s="308" t="s">
        <v>13</v>
      </c>
      <c r="F14" s="28">
        <v>2024062</v>
      </c>
      <c r="G14" s="31"/>
      <c r="H14" s="31"/>
      <c r="I14" s="31"/>
      <c r="J14" s="120"/>
      <c r="K14" s="120">
        <f>40497.73+89994.96+94494.71</f>
        <v>224987.4</v>
      </c>
      <c r="L14" s="34">
        <f t="shared" si="0"/>
        <v>405978.99</v>
      </c>
    </row>
    <row r="15" spans="1:12" ht="12.75" customHeight="1" x14ac:dyDescent="0.2">
      <c r="A15" s="22"/>
      <c r="B15" s="82"/>
      <c r="C15" s="24"/>
      <c r="D15" s="22"/>
      <c r="E15" s="22"/>
      <c r="F15" s="22"/>
      <c r="G15" s="25"/>
      <c r="H15" s="25"/>
      <c r="I15" s="25"/>
      <c r="J15" s="26"/>
      <c r="K15" s="27"/>
      <c r="L15" s="34">
        <f t="shared" si="0"/>
        <v>405978.99</v>
      </c>
    </row>
    <row r="16" spans="1:12" ht="12.75" customHeight="1" x14ac:dyDescent="0.2">
      <c r="A16" s="121">
        <v>45782</v>
      </c>
      <c r="B16" s="108"/>
      <c r="C16" s="109"/>
      <c r="D16" s="110"/>
      <c r="E16" s="111" t="s">
        <v>15</v>
      </c>
      <c r="F16" s="111" t="s">
        <v>16</v>
      </c>
      <c r="G16" s="112"/>
      <c r="H16" s="112"/>
      <c r="I16" s="112"/>
      <c r="J16" s="122">
        <v>1.53</v>
      </c>
      <c r="K16" s="122"/>
      <c r="L16" s="34">
        <f t="shared" si="0"/>
        <v>405977.46</v>
      </c>
    </row>
    <row r="17" spans="1:12" ht="12.75" customHeight="1" x14ac:dyDescent="0.2">
      <c r="A17" s="157"/>
      <c r="B17" s="158"/>
      <c r="C17" s="158"/>
      <c r="D17" s="159"/>
      <c r="E17" s="22"/>
      <c r="F17" s="22"/>
      <c r="G17" s="25"/>
      <c r="H17" s="25"/>
      <c r="I17" s="25"/>
      <c r="J17" s="26"/>
      <c r="K17" s="23"/>
      <c r="L17" s="34">
        <f t="shared" si="0"/>
        <v>405977.46</v>
      </c>
    </row>
    <row r="18" spans="1:12" ht="12.75" customHeight="1" x14ac:dyDescent="0.2">
      <c r="A18" s="48">
        <v>45784</v>
      </c>
      <c r="B18" s="48" t="s">
        <v>345</v>
      </c>
      <c r="C18" s="48">
        <v>45755</v>
      </c>
      <c r="D18" s="49" t="s">
        <v>343</v>
      </c>
      <c r="E18" s="28" t="s">
        <v>488</v>
      </c>
      <c r="F18" s="28"/>
      <c r="G18" s="31"/>
      <c r="H18" s="31"/>
      <c r="I18" s="31"/>
      <c r="J18" s="33">
        <v>179989.92</v>
      </c>
      <c r="K18" s="120"/>
      <c r="L18" s="34">
        <f t="shared" si="0"/>
        <v>225987.54</v>
      </c>
    </row>
    <row r="19" spans="1:12" ht="12.75" customHeight="1" x14ac:dyDescent="0.2">
      <c r="A19" s="24"/>
      <c r="B19" s="148"/>
      <c r="C19" s="24"/>
      <c r="D19" s="22"/>
      <c r="E19" s="22"/>
      <c r="F19" s="22"/>
      <c r="G19" s="25"/>
      <c r="H19" s="25"/>
      <c r="I19" s="25"/>
      <c r="J19" s="26"/>
      <c r="K19" s="27"/>
      <c r="L19" s="34">
        <f t="shared" si="0"/>
        <v>225987.54</v>
      </c>
    </row>
    <row r="20" spans="1:12" ht="12.75" customHeight="1" x14ac:dyDescent="0.2">
      <c r="A20" s="121">
        <v>45777</v>
      </c>
      <c r="B20" s="108"/>
      <c r="C20" s="109"/>
      <c r="D20" s="110"/>
      <c r="E20" s="111" t="s">
        <v>232</v>
      </c>
      <c r="F20" s="111" t="s">
        <v>19</v>
      </c>
      <c r="G20" s="112"/>
      <c r="H20" s="112"/>
      <c r="I20" s="112"/>
      <c r="J20" s="122">
        <v>3</v>
      </c>
      <c r="K20" s="122"/>
      <c r="L20" s="34">
        <f t="shared" si="0"/>
        <v>225984.54</v>
      </c>
    </row>
    <row r="21" spans="1:12" ht="12.75" customHeight="1" x14ac:dyDescent="0.2">
      <c r="A21" s="22"/>
      <c r="B21" s="23"/>
      <c r="C21" s="24"/>
      <c r="D21" s="22"/>
      <c r="E21" s="22"/>
      <c r="F21" s="22"/>
      <c r="G21" s="25"/>
      <c r="H21" s="25"/>
      <c r="I21" s="25"/>
      <c r="J21" s="26"/>
      <c r="K21" s="42"/>
      <c r="L21" s="34">
        <f t="shared" si="0"/>
        <v>225984.54</v>
      </c>
    </row>
    <row r="22" spans="1:12" ht="12.75" customHeight="1" x14ac:dyDescent="0.2">
      <c r="A22" s="127">
        <v>45785</v>
      </c>
      <c r="B22" s="128"/>
      <c r="C22" s="127"/>
      <c r="D22" s="129" t="s">
        <v>284</v>
      </c>
      <c r="E22" s="129" t="s">
        <v>422</v>
      </c>
      <c r="F22" s="129">
        <v>2024060</v>
      </c>
      <c r="G22" s="130"/>
      <c r="H22" s="130"/>
      <c r="I22" s="130"/>
      <c r="J22" s="131">
        <v>2232</v>
      </c>
      <c r="K22" s="132"/>
      <c r="L22" s="34">
        <f t="shared" si="0"/>
        <v>223752.54</v>
      </c>
    </row>
    <row r="23" spans="1:12" ht="12.75" customHeight="1" x14ac:dyDescent="0.2">
      <c r="A23" s="22"/>
      <c r="B23" s="23"/>
      <c r="C23" s="24"/>
      <c r="D23" s="22"/>
      <c r="E23" s="22"/>
      <c r="F23" s="22"/>
      <c r="G23" s="25"/>
      <c r="H23" s="25"/>
      <c r="I23" s="25"/>
      <c r="J23" s="26"/>
      <c r="K23" s="42"/>
      <c r="L23" s="34">
        <f t="shared" si="0"/>
        <v>223752.54</v>
      </c>
    </row>
    <row r="24" spans="1:12" ht="12.75" customHeight="1" x14ac:dyDescent="0.2">
      <c r="A24" s="121">
        <v>45785</v>
      </c>
      <c r="B24" s="108"/>
      <c r="C24" s="109"/>
      <c r="D24" s="110"/>
      <c r="E24" s="111" t="s">
        <v>15</v>
      </c>
      <c r="F24" s="111" t="s">
        <v>16</v>
      </c>
      <c r="G24" s="112"/>
      <c r="H24" s="112"/>
      <c r="I24" s="112"/>
      <c r="J24" s="122">
        <v>2.2599999999999998</v>
      </c>
      <c r="K24" s="122"/>
      <c r="L24" s="34">
        <f t="shared" si="0"/>
        <v>223750.28</v>
      </c>
    </row>
    <row r="25" spans="1:12" ht="12.75" customHeight="1" x14ac:dyDescent="0.2">
      <c r="A25" s="24"/>
      <c r="B25" s="135"/>
      <c r="C25" s="86"/>
      <c r="D25" s="87"/>
      <c r="E25" s="22"/>
      <c r="F25" s="22"/>
      <c r="G25" s="25"/>
      <c r="H25" s="25"/>
      <c r="I25" s="25"/>
      <c r="J25" s="27"/>
      <c r="K25" s="27"/>
      <c r="L25" s="34">
        <f t="shared" si="0"/>
        <v>223750.28</v>
      </c>
    </row>
    <row r="26" spans="1:12" ht="12.75" customHeight="1" x14ac:dyDescent="0.2">
      <c r="A26" s="30">
        <v>45792</v>
      </c>
      <c r="B26" s="233">
        <v>354</v>
      </c>
      <c r="C26" s="234">
        <v>45762</v>
      </c>
      <c r="D26" s="291" t="s">
        <v>233</v>
      </c>
      <c r="E26" s="235" t="s">
        <v>234</v>
      </c>
      <c r="F26" s="235" t="s">
        <v>81</v>
      </c>
      <c r="G26" s="31"/>
      <c r="H26" s="31"/>
      <c r="I26" s="31"/>
      <c r="J26" s="33">
        <v>8.32</v>
      </c>
      <c r="K26" s="33"/>
      <c r="L26" s="34">
        <f t="shared" si="0"/>
        <v>223741.96</v>
      </c>
    </row>
    <row r="27" spans="1:12" ht="12.75" customHeight="1" x14ac:dyDescent="0.2">
      <c r="A27" s="24"/>
      <c r="B27" s="135"/>
      <c r="C27" s="86"/>
      <c r="D27" s="87"/>
      <c r="E27" s="22"/>
      <c r="F27" s="22"/>
      <c r="G27" s="25"/>
      <c r="H27" s="25"/>
      <c r="I27" s="25"/>
      <c r="J27" s="27"/>
      <c r="K27" s="27"/>
      <c r="L27" s="34">
        <f t="shared" si="0"/>
        <v>223741.96</v>
      </c>
    </row>
    <row r="28" spans="1:12" ht="12.75" customHeight="1" x14ac:dyDescent="0.2">
      <c r="A28" s="192">
        <v>45793</v>
      </c>
      <c r="B28" s="251"/>
      <c r="C28" s="192"/>
      <c r="D28" s="111"/>
      <c r="E28" s="111" t="s">
        <v>190</v>
      </c>
      <c r="F28" s="111" t="s">
        <v>191</v>
      </c>
      <c r="G28" s="112"/>
      <c r="H28" s="112"/>
      <c r="I28" s="112"/>
      <c r="J28" s="252">
        <v>16597.580000000002</v>
      </c>
      <c r="K28" s="253"/>
      <c r="L28" s="34">
        <f t="shared" si="0"/>
        <v>207144.38</v>
      </c>
    </row>
    <row r="29" spans="1:12" ht="12.75" customHeight="1" x14ac:dyDescent="0.2">
      <c r="A29" s="24"/>
      <c r="B29" s="135"/>
      <c r="C29" s="86"/>
      <c r="D29" s="87"/>
      <c r="E29" s="22"/>
      <c r="F29" s="22"/>
      <c r="G29" s="25"/>
      <c r="H29" s="25"/>
      <c r="I29" s="25"/>
      <c r="J29" s="27"/>
      <c r="K29" s="27"/>
      <c r="L29" s="34">
        <f t="shared" si="0"/>
        <v>207144.38</v>
      </c>
    </row>
    <row r="30" spans="1:12" ht="12.75" customHeight="1" x14ac:dyDescent="0.2">
      <c r="A30" s="192">
        <v>45793</v>
      </c>
      <c r="B30" s="251"/>
      <c r="C30" s="192"/>
      <c r="D30" s="111"/>
      <c r="E30" s="111" t="s">
        <v>190</v>
      </c>
      <c r="F30" s="111" t="s">
        <v>191</v>
      </c>
      <c r="G30" s="112"/>
      <c r="H30" s="112"/>
      <c r="I30" s="112"/>
      <c r="J30" s="252">
        <v>52.99</v>
      </c>
      <c r="K30" s="253"/>
      <c r="L30" s="34">
        <f t="shared" si="0"/>
        <v>207091.39</v>
      </c>
    </row>
    <row r="31" spans="1:12" ht="12.75" customHeight="1" x14ac:dyDescent="0.2">
      <c r="A31" s="24"/>
      <c r="B31" s="135"/>
      <c r="C31" s="86"/>
      <c r="D31" s="87"/>
      <c r="E31" s="22"/>
      <c r="F31" s="22"/>
      <c r="G31" s="25"/>
      <c r="H31" s="25"/>
      <c r="I31" s="25"/>
      <c r="J31" s="27"/>
      <c r="K31" s="27"/>
      <c r="L31" s="34">
        <f t="shared" si="0"/>
        <v>207091.39</v>
      </c>
    </row>
    <row r="32" spans="1:12" ht="12.75" customHeight="1" x14ac:dyDescent="0.2">
      <c r="A32" s="192">
        <v>45793</v>
      </c>
      <c r="B32" s="251"/>
      <c r="C32" s="192"/>
      <c r="D32" s="111"/>
      <c r="E32" s="111" t="s">
        <v>190</v>
      </c>
      <c r="F32" s="111" t="s">
        <v>191</v>
      </c>
      <c r="G32" s="112"/>
      <c r="H32" s="112"/>
      <c r="I32" s="112"/>
      <c r="J32" s="252">
        <v>10270.34</v>
      </c>
      <c r="K32" s="253"/>
      <c r="L32" s="34">
        <f t="shared" si="0"/>
        <v>196821.05</v>
      </c>
    </row>
    <row r="33" spans="1:12" ht="12.75" customHeight="1" x14ac:dyDescent="0.2">
      <c r="A33" s="24"/>
      <c r="B33" s="135"/>
      <c r="C33" s="86"/>
      <c r="D33" s="87"/>
      <c r="E33" s="22"/>
      <c r="F33" s="22"/>
      <c r="G33" s="25"/>
      <c r="H33" s="25"/>
      <c r="I33" s="25"/>
      <c r="J33" s="27"/>
      <c r="K33" s="27"/>
      <c r="L33" s="34">
        <f t="shared" si="0"/>
        <v>196821.05</v>
      </c>
    </row>
    <row r="34" spans="1:12" ht="12.75" customHeight="1" x14ac:dyDescent="0.2">
      <c r="A34" s="192">
        <v>45793</v>
      </c>
      <c r="B34" s="251"/>
      <c r="C34" s="192"/>
      <c r="D34" s="111"/>
      <c r="E34" s="111" t="s">
        <v>190</v>
      </c>
      <c r="F34" s="111" t="s">
        <v>191</v>
      </c>
      <c r="G34" s="112"/>
      <c r="H34" s="112"/>
      <c r="I34" s="112"/>
      <c r="J34" s="252">
        <v>185.29</v>
      </c>
      <c r="K34" s="253"/>
      <c r="L34" s="34">
        <f t="shared" si="0"/>
        <v>196635.76</v>
      </c>
    </row>
    <row r="35" spans="1:12" ht="12.75" customHeight="1" x14ac:dyDescent="0.2">
      <c r="A35" s="24"/>
      <c r="B35" s="135"/>
      <c r="C35" s="86"/>
      <c r="D35" s="87"/>
      <c r="E35" s="22"/>
      <c r="F35" s="22"/>
      <c r="G35" s="25"/>
      <c r="H35" s="25"/>
      <c r="I35" s="25"/>
      <c r="J35" s="27"/>
      <c r="K35" s="27"/>
      <c r="L35" s="34">
        <f t="shared" si="0"/>
        <v>196635.76</v>
      </c>
    </row>
    <row r="36" spans="1:12" ht="12.75" customHeight="1" x14ac:dyDescent="0.2">
      <c r="A36" s="30">
        <v>45795</v>
      </c>
      <c r="B36" s="233">
        <v>305868698</v>
      </c>
      <c r="C36" s="234">
        <v>45795</v>
      </c>
      <c r="D36" s="235" t="s">
        <v>192</v>
      </c>
      <c r="E36" s="260" t="s">
        <v>193</v>
      </c>
      <c r="F36" s="28" t="s">
        <v>81</v>
      </c>
      <c r="G36" s="31"/>
      <c r="H36" s="31"/>
      <c r="I36" s="31"/>
      <c r="J36" s="33">
        <v>104.93</v>
      </c>
      <c r="K36" s="33"/>
      <c r="L36" s="34">
        <f t="shared" si="0"/>
        <v>196530.83</v>
      </c>
    </row>
    <row r="37" spans="1:12" ht="12.75" customHeight="1" x14ac:dyDescent="0.2">
      <c r="A37" s="24"/>
      <c r="B37" s="135"/>
      <c r="C37" s="86"/>
      <c r="D37" s="87"/>
      <c r="E37" s="22"/>
      <c r="F37" s="22"/>
      <c r="G37" s="25"/>
      <c r="H37" s="25"/>
      <c r="I37" s="25"/>
      <c r="J37" s="27"/>
      <c r="K37" s="27"/>
      <c r="L37" s="34">
        <f t="shared" si="0"/>
        <v>196530.83</v>
      </c>
    </row>
    <row r="38" spans="1:12" ht="12.75" customHeight="1" x14ac:dyDescent="0.2">
      <c r="A38" s="281">
        <v>45803</v>
      </c>
      <c r="B38" s="116" t="s">
        <v>490</v>
      </c>
      <c r="C38" s="281"/>
      <c r="D38" s="116" t="s">
        <v>203</v>
      </c>
      <c r="E38" s="116" t="s">
        <v>491</v>
      </c>
      <c r="F38" s="116"/>
      <c r="G38" s="280"/>
      <c r="H38" s="280"/>
      <c r="I38" s="280"/>
      <c r="J38" s="92"/>
      <c r="K38" s="261">
        <v>37500</v>
      </c>
      <c r="L38" s="34">
        <f t="shared" si="0"/>
        <v>234030.83</v>
      </c>
    </row>
    <row r="39" spans="1:12" ht="12.75" customHeight="1" x14ac:dyDescent="0.2">
      <c r="A39" s="318">
        <v>45803</v>
      </c>
      <c r="B39" s="319"/>
      <c r="C39" s="109"/>
      <c r="D39" s="110"/>
      <c r="E39" s="111" t="s">
        <v>489</v>
      </c>
      <c r="F39" s="111"/>
      <c r="G39" s="320"/>
      <c r="H39" s="112"/>
      <c r="I39" s="112"/>
      <c r="J39" s="321"/>
      <c r="K39" s="322">
        <f>-K38*4%</f>
        <v>-1500</v>
      </c>
      <c r="L39" s="34">
        <f t="shared" si="0"/>
        <v>232530.83</v>
      </c>
    </row>
    <row r="40" spans="1:12" ht="12.75" customHeight="1" x14ac:dyDescent="0.2">
      <c r="A40" s="80"/>
      <c r="B40" s="135"/>
      <c r="C40" s="86"/>
      <c r="D40" s="87"/>
      <c r="E40" s="84"/>
      <c r="F40" s="84"/>
      <c r="G40" s="147"/>
      <c r="H40" s="147"/>
      <c r="I40" s="147"/>
      <c r="J40" s="213"/>
      <c r="K40" s="213"/>
      <c r="L40" s="34">
        <f t="shared" si="0"/>
        <v>232530.83</v>
      </c>
    </row>
    <row r="41" spans="1:12" ht="12.75" customHeight="1" x14ac:dyDescent="0.2">
      <c r="A41" s="30">
        <v>45803</v>
      </c>
      <c r="B41" s="302" t="s">
        <v>492</v>
      </c>
      <c r="C41" s="290">
        <v>45802</v>
      </c>
      <c r="D41" s="116" t="s">
        <v>224</v>
      </c>
      <c r="E41" s="284" t="s">
        <v>225</v>
      </c>
      <c r="F41" s="28" t="s">
        <v>81</v>
      </c>
      <c r="G41" s="31"/>
      <c r="H41" s="31"/>
      <c r="I41" s="31"/>
      <c r="J41" s="56">
        <v>2.54</v>
      </c>
      <c r="K41" s="56"/>
      <c r="L41" s="34">
        <f t="shared" si="0"/>
        <v>232528.29</v>
      </c>
    </row>
    <row r="42" spans="1:12" ht="12.75" customHeight="1" x14ac:dyDescent="0.2">
      <c r="A42" s="24"/>
      <c r="B42" s="135"/>
      <c r="C42" s="86"/>
      <c r="D42" s="87"/>
      <c r="E42" s="22"/>
      <c r="F42" s="22"/>
      <c r="G42" s="25"/>
      <c r="H42" s="25"/>
      <c r="I42" s="25"/>
      <c r="J42" s="27"/>
      <c r="K42" s="27"/>
      <c r="L42" s="34">
        <f t="shared" si="0"/>
        <v>232528.29</v>
      </c>
    </row>
    <row r="43" spans="1:12" ht="12.75" customHeight="1" x14ac:dyDescent="0.2">
      <c r="A43" s="192">
        <v>45805</v>
      </c>
      <c r="B43" s="251"/>
      <c r="C43" s="192"/>
      <c r="D43" s="111"/>
      <c r="E43" s="111" t="s">
        <v>190</v>
      </c>
      <c r="F43" s="111" t="s">
        <v>191</v>
      </c>
      <c r="G43" s="112"/>
      <c r="H43" s="112"/>
      <c r="I43" s="112"/>
      <c r="J43" s="252">
        <v>1038.52</v>
      </c>
      <c r="K43" s="253"/>
      <c r="L43" s="34">
        <f t="shared" si="0"/>
        <v>231489.77</v>
      </c>
    </row>
    <row r="44" spans="1:12" ht="12.75" customHeight="1" x14ac:dyDescent="0.2">
      <c r="A44" s="24"/>
      <c r="B44" s="135"/>
      <c r="C44" s="86"/>
      <c r="D44" s="87"/>
      <c r="E44" s="22"/>
      <c r="F44" s="22"/>
      <c r="G44" s="25"/>
      <c r="H44" s="25"/>
      <c r="I44" s="25"/>
      <c r="J44" s="27"/>
      <c r="K44" s="27"/>
      <c r="L44" s="34">
        <f t="shared" si="0"/>
        <v>231489.77</v>
      </c>
    </row>
    <row r="45" spans="1:12" ht="12.75" customHeight="1" x14ac:dyDescent="0.2">
      <c r="A45" s="127">
        <v>45806</v>
      </c>
      <c r="B45" s="128"/>
      <c r="C45" s="127"/>
      <c r="D45" s="129" t="s">
        <v>284</v>
      </c>
      <c r="E45" s="129" t="s">
        <v>285</v>
      </c>
      <c r="F45" s="129">
        <v>2024062</v>
      </c>
      <c r="G45" s="130"/>
      <c r="H45" s="130"/>
      <c r="I45" s="130"/>
      <c r="J45" s="131">
        <v>4800</v>
      </c>
      <c r="K45" s="132"/>
      <c r="L45" s="34">
        <f t="shared" si="0"/>
        <v>226689.77</v>
      </c>
    </row>
    <row r="46" spans="1:12" ht="12.75" customHeight="1" x14ac:dyDescent="0.2">
      <c r="A46" s="127">
        <v>45806</v>
      </c>
      <c r="B46" s="128"/>
      <c r="C46" s="127"/>
      <c r="D46" s="129" t="s">
        <v>284</v>
      </c>
      <c r="E46" s="129" t="s">
        <v>421</v>
      </c>
      <c r="F46" s="129">
        <v>2024062</v>
      </c>
      <c r="G46" s="130"/>
      <c r="H46" s="130"/>
      <c r="I46" s="130"/>
      <c r="J46" s="131">
        <v>3000</v>
      </c>
      <c r="K46" s="132"/>
      <c r="L46" s="34">
        <f t="shared" si="0"/>
        <v>223689.77</v>
      </c>
    </row>
    <row r="47" spans="1:12" ht="12.75" customHeight="1" x14ac:dyDescent="0.2">
      <c r="A47" s="127">
        <v>45806</v>
      </c>
      <c r="B47" s="128"/>
      <c r="C47" s="127"/>
      <c r="D47" s="129" t="s">
        <v>284</v>
      </c>
      <c r="E47" s="129" t="s">
        <v>493</v>
      </c>
      <c r="F47" s="129">
        <v>2024061</v>
      </c>
      <c r="G47" s="130"/>
      <c r="H47" s="130"/>
      <c r="I47" s="130"/>
      <c r="J47" s="131">
        <v>272.13</v>
      </c>
      <c r="K47" s="132"/>
      <c r="L47" s="34">
        <f t="shared" si="0"/>
        <v>223417.64</v>
      </c>
    </row>
    <row r="48" spans="1:12" ht="12.75" customHeight="1" x14ac:dyDescent="0.2">
      <c r="A48" s="127">
        <v>45806</v>
      </c>
      <c r="B48" s="128"/>
      <c r="C48" s="127"/>
      <c r="D48" s="129" t="s">
        <v>284</v>
      </c>
      <c r="E48" s="129" t="s">
        <v>494</v>
      </c>
      <c r="F48" s="129">
        <v>2024061</v>
      </c>
      <c r="G48" s="130"/>
      <c r="H48" s="130"/>
      <c r="I48" s="130"/>
      <c r="J48" s="131">
        <v>826</v>
      </c>
      <c r="K48" s="132"/>
      <c r="L48" s="34">
        <f t="shared" si="0"/>
        <v>222591.64</v>
      </c>
    </row>
    <row r="49" spans="1:14" ht="12.75" customHeight="1" x14ac:dyDescent="0.2">
      <c r="A49" s="24"/>
      <c r="B49" s="135"/>
      <c r="C49" s="86"/>
      <c r="D49" s="87"/>
      <c r="E49" s="22"/>
      <c r="F49" s="22"/>
      <c r="G49" s="25"/>
      <c r="H49" s="25"/>
      <c r="I49" s="25"/>
      <c r="J49" s="27"/>
      <c r="K49" s="27"/>
      <c r="L49" s="34">
        <f t="shared" si="0"/>
        <v>222591.64</v>
      </c>
    </row>
    <row r="50" spans="1:14" ht="12.75" customHeight="1" x14ac:dyDescent="0.2">
      <c r="A50" s="121">
        <v>45806</v>
      </c>
      <c r="B50" s="108"/>
      <c r="C50" s="109"/>
      <c r="D50" s="110"/>
      <c r="E50" s="111" t="s">
        <v>15</v>
      </c>
      <c r="F50" s="111" t="s">
        <v>16</v>
      </c>
      <c r="G50" s="112"/>
      <c r="H50" s="112"/>
      <c r="I50" s="112"/>
      <c r="J50" s="122">
        <v>18.57</v>
      </c>
      <c r="K50" s="122"/>
      <c r="L50" s="34">
        <f t="shared" si="0"/>
        <v>222573.07</v>
      </c>
    </row>
    <row r="51" spans="1:14" ht="12.75" customHeight="1" x14ac:dyDescent="0.2">
      <c r="A51" s="24"/>
      <c r="B51" s="135"/>
      <c r="C51" s="86"/>
      <c r="D51" s="87"/>
      <c r="E51" s="22"/>
      <c r="F51" s="22"/>
      <c r="G51" s="25"/>
      <c r="H51" s="25"/>
      <c r="I51" s="25"/>
      <c r="J51" s="27"/>
      <c r="K51" s="27"/>
      <c r="L51" s="34">
        <f t="shared" si="0"/>
        <v>222573.07</v>
      </c>
    </row>
    <row r="52" spans="1:14" ht="12.75" customHeight="1" x14ac:dyDescent="0.2">
      <c r="A52" s="48">
        <v>45807</v>
      </c>
      <c r="B52" s="323" t="s">
        <v>495</v>
      </c>
      <c r="C52" s="48">
        <v>45807</v>
      </c>
      <c r="D52" s="49" t="s">
        <v>496</v>
      </c>
      <c r="E52" s="308" t="s">
        <v>13</v>
      </c>
      <c r="F52" s="28">
        <v>2025029</v>
      </c>
      <c r="G52" s="31"/>
      <c r="H52" s="31"/>
      <c r="I52" s="31"/>
      <c r="J52" s="296"/>
      <c r="K52" s="261">
        <v>244</v>
      </c>
      <c r="L52" s="34">
        <f t="shared" si="0"/>
        <v>222817.07</v>
      </c>
    </row>
    <row r="53" spans="1:14" ht="12.75" customHeight="1" x14ac:dyDescent="0.2">
      <c r="A53" s="24"/>
      <c r="B53" s="135"/>
      <c r="C53" s="86"/>
      <c r="D53" s="87"/>
      <c r="E53" s="22"/>
      <c r="F53" s="22"/>
      <c r="G53" s="25"/>
      <c r="H53" s="25"/>
      <c r="I53" s="25"/>
      <c r="J53" s="27"/>
      <c r="K53" s="27"/>
      <c r="L53" s="34">
        <f t="shared" si="0"/>
        <v>222817.07</v>
      </c>
    </row>
    <row r="54" spans="1:14" ht="12.75" customHeight="1" x14ac:dyDescent="0.2">
      <c r="A54" s="48">
        <v>45807</v>
      </c>
      <c r="B54" s="254" t="s">
        <v>497</v>
      </c>
      <c r="C54" s="255">
        <v>45498</v>
      </c>
      <c r="D54" s="256" t="s">
        <v>288</v>
      </c>
      <c r="E54" s="308" t="s">
        <v>13</v>
      </c>
      <c r="F54" s="28">
        <v>2022102</v>
      </c>
      <c r="G54" s="31"/>
      <c r="H54" s="31"/>
      <c r="I54" s="31"/>
      <c r="J54" s="33"/>
      <c r="K54" s="33">
        <v>16000</v>
      </c>
      <c r="L54" s="34">
        <f t="shared" si="0"/>
        <v>238817.07</v>
      </c>
    </row>
    <row r="55" spans="1:14" ht="12.75" customHeight="1" x14ac:dyDescent="0.2">
      <c r="A55" s="24"/>
      <c r="B55" s="135"/>
      <c r="C55" s="86"/>
      <c r="D55" s="87"/>
      <c r="E55" s="22"/>
      <c r="F55" s="22"/>
      <c r="G55" s="25"/>
      <c r="H55" s="25"/>
      <c r="I55" s="25"/>
      <c r="J55" s="27"/>
      <c r="K55" s="27"/>
      <c r="L55" s="34">
        <f t="shared" si="0"/>
        <v>238817.07</v>
      </c>
    </row>
    <row r="56" spans="1:14" ht="12.75" customHeight="1" x14ac:dyDescent="0.2">
      <c r="A56" s="30"/>
      <c r="B56" s="47"/>
      <c r="C56" s="48"/>
      <c r="D56" s="49"/>
      <c r="E56" s="49"/>
      <c r="F56" s="50"/>
      <c r="G56" s="51"/>
      <c r="H56" s="51"/>
      <c r="I56" s="51"/>
      <c r="J56" s="52"/>
      <c r="K56" s="53"/>
      <c r="L56" s="34">
        <f>+L55+K56-J56</f>
        <v>238817.07</v>
      </c>
      <c r="M56" s="54"/>
      <c r="N56" s="54"/>
    </row>
    <row r="58" spans="1:14" x14ac:dyDescent="0.2">
      <c r="L58" s="54"/>
    </row>
    <row r="59" spans="1:14" x14ac:dyDescent="0.2">
      <c r="L59" s="54"/>
    </row>
  </sheetData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244C-FB05-4D30-BCE7-D88771AA9400}">
  <sheetPr>
    <pageSetUpPr fitToPage="1"/>
  </sheetPr>
  <dimension ref="A1:N86"/>
  <sheetViews>
    <sheetView topLeftCell="E67" zoomScaleNormal="100" workbookViewId="0">
      <selection activeCell="K79" sqref="A79:K79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8" width="7.7109375" style="5" customWidth="1"/>
    <col min="9" max="9" width="10.85546875" style="5" bestFit="1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50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+'Aprile 25BP'!L119</f>
        <v>127813.31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127813.31</v>
      </c>
    </row>
    <row r="8" spans="1:12" x14ac:dyDescent="0.2">
      <c r="A8" s="113">
        <v>45779</v>
      </c>
      <c r="B8" s="276" t="s">
        <v>427</v>
      </c>
      <c r="C8" s="190">
        <v>45756</v>
      </c>
      <c r="D8" s="191" t="s">
        <v>428</v>
      </c>
      <c r="E8" s="116" t="s">
        <v>13</v>
      </c>
      <c r="F8" s="28">
        <v>2025005</v>
      </c>
      <c r="G8" s="31"/>
      <c r="H8" s="31"/>
      <c r="I8" s="31"/>
      <c r="J8" s="120"/>
      <c r="K8" s="120">
        <v>244</v>
      </c>
      <c r="L8" s="34">
        <f>+L7+K8-J8</f>
        <v>128057.31</v>
      </c>
    </row>
    <row r="9" spans="1:12" x14ac:dyDescent="0.2">
      <c r="A9" s="113">
        <v>45779</v>
      </c>
      <c r="B9" s="310" t="s">
        <v>429</v>
      </c>
      <c r="C9" s="30">
        <v>45756</v>
      </c>
      <c r="D9" s="28" t="s">
        <v>428</v>
      </c>
      <c r="E9" s="169" t="s">
        <v>13</v>
      </c>
      <c r="F9" s="28">
        <v>2025008</v>
      </c>
      <c r="G9" s="31"/>
      <c r="H9" s="31"/>
      <c r="I9" s="31"/>
      <c r="J9" s="32"/>
      <c r="K9" s="33">
        <v>244</v>
      </c>
      <c r="L9" s="34">
        <f t="shared" ref="L9:L73" si="0">+L8+K9-J9</f>
        <v>128301.31</v>
      </c>
    </row>
    <row r="10" spans="1:12" x14ac:dyDescent="0.2">
      <c r="A10" s="113">
        <v>45779</v>
      </c>
      <c r="B10" s="276" t="s">
        <v>430</v>
      </c>
      <c r="C10" s="190">
        <v>45756</v>
      </c>
      <c r="D10" s="191" t="s">
        <v>428</v>
      </c>
      <c r="E10" s="169" t="s">
        <v>13</v>
      </c>
      <c r="F10" s="28">
        <v>2025013</v>
      </c>
      <c r="G10" s="31"/>
      <c r="H10" s="31"/>
      <c r="I10" s="31"/>
      <c r="J10" s="120"/>
      <c r="K10" s="120">
        <v>1037</v>
      </c>
      <c r="L10" s="34">
        <f t="shared" si="0"/>
        <v>129338.31</v>
      </c>
    </row>
    <row r="11" spans="1:12" x14ac:dyDescent="0.2">
      <c r="A11" s="22"/>
      <c r="B11" s="82"/>
      <c r="C11" s="24"/>
      <c r="D11" s="22"/>
      <c r="E11" s="22"/>
      <c r="F11" s="22"/>
      <c r="G11" s="25"/>
      <c r="H11" s="25"/>
      <c r="I11" s="25"/>
      <c r="J11" s="26"/>
      <c r="K11" s="27"/>
      <c r="L11" s="34">
        <f t="shared" si="0"/>
        <v>129338.31</v>
      </c>
    </row>
    <row r="12" spans="1:12" x14ac:dyDescent="0.2">
      <c r="A12" s="113">
        <v>45782</v>
      </c>
      <c r="B12" s="276" t="s">
        <v>431</v>
      </c>
      <c r="C12" s="190">
        <v>45756</v>
      </c>
      <c r="D12" s="191" t="s">
        <v>298</v>
      </c>
      <c r="E12" s="169" t="s">
        <v>13</v>
      </c>
      <c r="F12" s="28">
        <v>2025012</v>
      </c>
      <c r="G12" s="31"/>
      <c r="H12" s="31"/>
      <c r="I12" s="31"/>
      <c r="J12" s="120"/>
      <c r="K12" s="120">
        <v>976</v>
      </c>
      <c r="L12" s="34">
        <f t="shared" si="0"/>
        <v>130314.31</v>
      </c>
    </row>
    <row r="13" spans="1:12" x14ac:dyDescent="0.2">
      <c r="A13" s="22"/>
      <c r="B13" s="82"/>
      <c r="C13" s="24"/>
      <c r="D13" s="22"/>
      <c r="E13" s="22"/>
      <c r="F13" s="22"/>
      <c r="G13" s="25"/>
      <c r="H13" s="25"/>
      <c r="I13" s="25"/>
      <c r="J13" s="26"/>
      <c r="K13" s="27"/>
      <c r="L13" s="34">
        <f t="shared" si="0"/>
        <v>130314.31</v>
      </c>
    </row>
    <row r="14" spans="1:12" x14ac:dyDescent="0.2">
      <c r="A14" s="113">
        <v>45783</v>
      </c>
      <c r="B14" s="276" t="s">
        <v>432</v>
      </c>
      <c r="C14" s="190">
        <v>45752</v>
      </c>
      <c r="D14" s="191" t="s">
        <v>433</v>
      </c>
      <c r="E14" s="169" t="s">
        <v>13</v>
      </c>
      <c r="F14" s="28">
        <v>2024058</v>
      </c>
      <c r="G14" s="31"/>
      <c r="H14" s="31"/>
      <c r="I14" s="31"/>
      <c r="J14" s="120"/>
      <c r="K14" s="120">
        <v>699.06</v>
      </c>
      <c r="L14" s="34">
        <f t="shared" si="0"/>
        <v>131013.37</v>
      </c>
    </row>
    <row r="15" spans="1:12" x14ac:dyDescent="0.2">
      <c r="A15" s="22"/>
      <c r="B15" s="82"/>
      <c r="C15" s="24"/>
      <c r="D15" s="22"/>
      <c r="E15" s="22"/>
      <c r="F15" s="22"/>
      <c r="G15" s="25"/>
      <c r="H15" s="25"/>
      <c r="I15" s="25"/>
      <c r="J15" s="26"/>
      <c r="K15" s="27"/>
      <c r="L15" s="34">
        <f t="shared" si="0"/>
        <v>131013.37</v>
      </c>
    </row>
    <row r="16" spans="1:12" x14ac:dyDescent="0.2">
      <c r="A16" s="113">
        <v>45785</v>
      </c>
      <c r="B16" s="276" t="s">
        <v>435</v>
      </c>
      <c r="C16" s="190">
        <v>45756</v>
      </c>
      <c r="D16" s="191" t="s">
        <v>436</v>
      </c>
      <c r="E16" s="169" t="s">
        <v>13</v>
      </c>
      <c r="F16" s="28">
        <v>2025015</v>
      </c>
      <c r="G16" s="31"/>
      <c r="H16" s="31"/>
      <c r="I16" s="31"/>
      <c r="J16" s="120"/>
      <c r="K16" s="120">
        <v>100</v>
      </c>
      <c r="L16" s="34">
        <f t="shared" si="0"/>
        <v>131113.37</v>
      </c>
    </row>
    <row r="17" spans="1:13" x14ac:dyDescent="0.2">
      <c r="A17" s="123"/>
      <c r="B17" s="148"/>
      <c r="C17" s="24"/>
      <c r="D17" s="22"/>
      <c r="E17" s="22"/>
      <c r="F17" s="22"/>
      <c r="G17" s="25"/>
      <c r="H17" s="25"/>
      <c r="I17" s="25"/>
      <c r="J17" s="26"/>
      <c r="K17" s="27"/>
      <c r="L17" s="34">
        <f t="shared" si="0"/>
        <v>131113.37</v>
      </c>
    </row>
    <row r="18" spans="1:13" x14ac:dyDescent="0.2">
      <c r="A18" s="113">
        <v>45791</v>
      </c>
      <c r="B18" s="276" t="s">
        <v>437</v>
      </c>
      <c r="C18" s="190">
        <v>45756</v>
      </c>
      <c r="D18" s="191" t="s">
        <v>438</v>
      </c>
      <c r="E18" s="169" t="s">
        <v>13</v>
      </c>
      <c r="F18" s="28">
        <v>2025015</v>
      </c>
      <c r="G18" s="31"/>
      <c r="H18" s="31"/>
      <c r="I18" s="31"/>
      <c r="J18" s="120"/>
      <c r="K18" s="120">
        <v>122</v>
      </c>
      <c r="L18" s="34">
        <f t="shared" si="0"/>
        <v>131235.37</v>
      </c>
    </row>
    <row r="19" spans="1:13" x14ac:dyDescent="0.2">
      <c r="A19" s="22"/>
      <c r="B19" s="82"/>
      <c r="C19" s="24"/>
      <c r="D19" s="22"/>
      <c r="E19" s="22"/>
      <c r="F19" s="22"/>
      <c r="G19" s="25"/>
      <c r="H19" s="25"/>
      <c r="I19" s="25"/>
      <c r="J19" s="26"/>
      <c r="K19" s="27"/>
      <c r="L19" s="34">
        <f t="shared" si="0"/>
        <v>131235.37</v>
      </c>
    </row>
    <row r="20" spans="1:13" x14ac:dyDescent="0.2">
      <c r="A20" s="113">
        <v>45796</v>
      </c>
      <c r="B20" s="169" t="s">
        <v>439</v>
      </c>
      <c r="C20" s="168">
        <v>45756</v>
      </c>
      <c r="D20" s="116" t="s">
        <v>440</v>
      </c>
      <c r="E20" s="169" t="s">
        <v>13</v>
      </c>
      <c r="F20" s="116">
        <v>2025005</v>
      </c>
      <c r="G20" s="280"/>
      <c r="H20" s="280"/>
      <c r="I20" s="280"/>
      <c r="J20" s="120"/>
      <c r="K20" s="120">
        <v>732</v>
      </c>
      <c r="L20" s="34">
        <f t="shared" si="0"/>
        <v>131967.37</v>
      </c>
      <c r="M20" s="177"/>
    </row>
    <row r="21" spans="1:13" x14ac:dyDescent="0.2">
      <c r="A21" s="113">
        <v>45796</v>
      </c>
      <c r="B21" s="310" t="s">
        <v>441</v>
      </c>
      <c r="C21" s="30">
        <v>45756</v>
      </c>
      <c r="D21" s="28" t="s">
        <v>440</v>
      </c>
      <c r="E21" s="169" t="s">
        <v>13</v>
      </c>
      <c r="F21" s="28">
        <v>2025008</v>
      </c>
      <c r="G21" s="31"/>
      <c r="H21" s="31"/>
      <c r="I21" s="31"/>
      <c r="J21" s="32"/>
      <c r="K21" s="33">
        <v>732</v>
      </c>
      <c r="L21" s="34">
        <f t="shared" si="0"/>
        <v>132699.37</v>
      </c>
    </row>
    <row r="22" spans="1:13" x14ac:dyDescent="0.2">
      <c r="A22" s="123"/>
      <c r="B22" s="38"/>
      <c r="C22" s="66"/>
      <c r="D22" s="40"/>
      <c r="E22" s="22"/>
      <c r="F22" s="22"/>
      <c r="G22" s="25"/>
      <c r="H22" s="25"/>
      <c r="I22" s="25"/>
      <c r="J22" s="124"/>
      <c r="K22" s="124"/>
      <c r="L22" s="34">
        <f t="shared" si="0"/>
        <v>132699.37</v>
      </c>
    </row>
    <row r="23" spans="1:13" x14ac:dyDescent="0.2">
      <c r="A23" s="30">
        <v>45796</v>
      </c>
      <c r="B23" s="310" t="s">
        <v>442</v>
      </c>
      <c r="C23" s="30">
        <v>45589</v>
      </c>
      <c r="D23" s="28" t="s">
        <v>443</v>
      </c>
      <c r="E23" s="169" t="s">
        <v>13</v>
      </c>
      <c r="F23" s="28">
        <v>2024068</v>
      </c>
      <c r="G23" s="31"/>
      <c r="H23" s="31"/>
      <c r="I23" s="31"/>
      <c r="J23" s="32"/>
      <c r="K23" s="33">
        <v>732</v>
      </c>
      <c r="L23" s="34">
        <f t="shared" si="0"/>
        <v>133431.37</v>
      </c>
    </row>
    <row r="24" spans="1:13" x14ac:dyDescent="0.2">
      <c r="A24" s="123"/>
      <c r="B24" s="9"/>
      <c r="C24" s="10"/>
      <c r="D24" s="67"/>
      <c r="E24" s="57"/>
      <c r="F24" s="8"/>
      <c r="G24" s="25"/>
      <c r="H24" s="25"/>
      <c r="I24" s="25"/>
      <c r="J24" s="26"/>
      <c r="K24" s="27"/>
      <c r="L24" s="34">
        <f t="shared" si="0"/>
        <v>133431.37</v>
      </c>
    </row>
    <row r="25" spans="1:13" x14ac:dyDescent="0.2">
      <c r="A25" s="113">
        <v>45799</v>
      </c>
      <c r="B25" s="50" t="s">
        <v>434</v>
      </c>
      <c r="C25" s="64">
        <v>45751</v>
      </c>
      <c r="D25" s="266" t="s">
        <v>433</v>
      </c>
      <c r="E25" s="169" t="s">
        <v>13</v>
      </c>
      <c r="F25" s="50">
        <v>2025018</v>
      </c>
      <c r="G25" s="31"/>
      <c r="H25" s="31"/>
      <c r="I25" s="31"/>
      <c r="J25" s="32"/>
      <c r="K25" s="33">
        <v>3660</v>
      </c>
      <c r="L25" s="34">
        <f t="shared" si="0"/>
        <v>137091.37</v>
      </c>
    </row>
    <row r="26" spans="1:13" x14ac:dyDescent="0.2">
      <c r="A26" s="68"/>
      <c r="B26" s="161"/>
      <c r="C26" s="157"/>
      <c r="D26" s="57"/>
      <c r="E26" s="57"/>
      <c r="F26" s="163"/>
      <c r="G26" s="74"/>
      <c r="H26" s="74"/>
      <c r="I26" s="74"/>
      <c r="J26" s="69"/>
      <c r="K26" s="75"/>
      <c r="L26" s="34">
        <f t="shared" si="0"/>
        <v>137091.37</v>
      </c>
    </row>
    <row r="27" spans="1:13" x14ac:dyDescent="0.2">
      <c r="A27" s="113">
        <v>45797</v>
      </c>
      <c r="B27" s="276" t="s">
        <v>444</v>
      </c>
      <c r="C27" s="190">
        <v>45783</v>
      </c>
      <c r="D27" s="191" t="s">
        <v>445</v>
      </c>
      <c r="E27" s="169" t="s">
        <v>13</v>
      </c>
      <c r="F27" s="28">
        <v>2024030</v>
      </c>
      <c r="G27" s="31"/>
      <c r="H27" s="31"/>
      <c r="I27" s="31"/>
      <c r="J27" s="120"/>
      <c r="K27" s="120">
        <v>6433.06</v>
      </c>
      <c r="L27" s="34">
        <f t="shared" si="0"/>
        <v>143524.43</v>
      </c>
    </row>
    <row r="28" spans="1:13" x14ac:dyDescent="0.2">
      <c r="A28" s="123"/>
      <c r="B28" s="38"/>
      <c r="C28" s="66"/>
      <c r="D28" s="40"/>
      <c r="E28" s="22"/>
      <c r="F28" s="22"/>
      <c r="G28" s="25"/>
      <c r="H28" s="25"/>
      <c r="I28" s="25"/>
      <c r="J28" s="124"/>
      <c r="K28" s="124"/>
      <c r="L28" s="34">
        <f t="shared" si="0"/>
        <v>143524.43</v>
      </c>
    </row>
    <row r="29" spans="1:13" x14ac:dyDescent="0.2">
      <c r="A29" s="113">
        <v>45800</v>
      </c>
      <c r="B29" s="50" t="s">
        <v>446</v>
      </c>
      <c r="C29" s="64">
        <v>45783</v>
      </c>
      <c r="D29" s="266" t="s">
        <v>343</v>
      </c>
      <c r="E29" s="169" t="s">
        <v>13</v>
      </c>
      <c r="F29" s="50">
        <v>2023076</v>
      </c>
      <c r="G29" s="31"/>
      <c r="H29" s="31"/>
      <c r="I29" s="31"/>
      <c r="J29" s="32"/>
      <c r="K29" s="33">
        <v>16133</v>
      </c>
      <c r="L29" s="34">
        <f t="shared" si="0"/>
        <v>159657.43</v>
      </c>
      <c r="M29" s="136"/>
    </row>
    <row r="30" spans="1:13" x14ac:dyDescent="0.2">
      <c r="A30" s="123"/>
      <c r="B30" s="9"/>
      <c r="C30" s="10"/>
      <c r="D30" s="67"/>
      <c r="E30" s="57"/>
      <c r="F30" s="8"/>
      <c r="G30" s="25"/>
      <c r="H30" s="25"/>
      <c r="I30" s="25"/>
      <c r="J30" s="26"/>
      <c r="K30" s="42"/>
      <c r="L30" s="34">
        <f t="shared" si="0"/>
        <v>159657.43</v>
      </c>
    </row>
    <row r="31" spans="1:13" ht="25.5" x14ac:dyDescent="0.2">
      <c r="A31" s="113">
        <v>45806</v>
      </c>
      <c r="B31" s="233">
        <v>21</v>
      </c>
      <c r="C31" s="234">
        <v>45789</v>
      </c>
      <c r="D31" s="235" t="s">
        <v>448</v>
      </c>
      <c r="E31" s="235" t="s">
        <v>449</v>
      </c>
      <c r="F31" s="235" t="s">
        <v>81</v>
      </c>
      <c r="G31" s="31"/>
      <c r="H31" s="31"/>
      <c r="I31" s="31"/>
      <c r="J31" s="120">
        <v>2672</v>
      </c>
      <c r="K31" s="120"/>
      <c r="L31" s="34">
        <f t="shared" ref="L31:L38" si="1">+L30+K31-J31</f>
        <v>156985.43</v>
      </c>
    </row>
    <row r="32" spans="1:13" x14ac:dyDescent="0.2">
      <c r="A32" s="123"/>
      <c r="B32" s="207"/>
      <c r="C32" s="208"/>
      <c r="D32" s="209"/>
      <c r="E32" s="209"/>
      <c r="F32" s="209"/>
      <c r="G32" s="25"/>
      <c r="H32" s="25"/>
      <c r="I32" s="25"/>
      <c r="J32" s="124"/>
      <c r="K32" s="124"/>
      <c r="L32" s="34">
        <f t="shared" si="1"/>
        <v>156985.43</v>
      </c>
    </row>
    <row r="33" spans="1:12" x14ac:dyDescent="0.2">
      <c r="A33" s="113">
        <v>45806</v>
      </c>
      <c r="B33" s="304">
        <v>438</v>
      </c>
      <c r="C33" s="305">
        <v>45777</v>
      </c>
      <c r="D33" s="235" t="s">
        <v>70</v>
      </c>
      <c r="E33" s="235" t="s">
        <v>71</v>
      </c>
      <c r="F33" s="236" t="s">
        <v>81</v>
      </c>
      <c r="G33" s="31"/>
      <c r="H33" s="31"/>
      <c r="I33" s="31"/>
      <c r="J33" s="32">
        <v>852.39</v>
      </c>
      <c r="K33" s="33"/>
      <c r="L33" s="34">
        <f t="shared" si="1"/>
        <v>156133.04</v>
      </c>
    </row>
    <row r="34" spans="1:12" x14ac:dyDescent="0.2">
      <c r="A34" s="113">
        <v>45806</v>
      </c>
      <c r="B34" s="233">
        <v>106</v>
      </c>
      <c r="C34" s="234">
        <v>45784</v>
      </c>
      <c r="D34" s="235" t="s">
        <v>74</v>
      </c>
      <c r="E34" s="235" t="s">
        <v>447</v>
      </c>
      <c r="F34" s="235" t="s">
        <v>81</v>
      </c>
      <c r="G34" s="31"/>
      <c r="H34" s="31"/>
      <c r="I34" s="31"/>
      <c r="J34" s="120">
        <v>3000</v>
      </c>
      <c r="K34" s="120"/>
      <c r="L34" s="34">
        <f t="shared" si="1"/>
        <v>153133.04</v>
      </c>
    </row>
    <row r="35" spans="1:12" x14ac:dyDescent="0.2">
      <c r="A35" s="113">
        <v>45806</v>
      </c>
      <c r="B35" s="233">
        <v>106</v>
      </c>
      <c r="C35" s="234">
        <v>45784</v>
      </c>
      <c r="D35" s="235" t="s">
        <v>74</v>
      </c>
      <c r="E35" s="235" t="s">
        <v>447</v>
      </c>
      <c r="F35" s="235" t="s">
        <v>81</v>
      </c>
      <c r="G35" s="31"/>
      <c r="H35" s="31"/>
      <c r="I35" s="31"/>
      <c r="J35" s="32">
        <v>3000</v>
      </c>
      <c r="K35" s="33"/>
      <c r="L35" s="34">
        <f t="shared" si="1"/>
        <v>150133.04</v>
      </c>
    </row>
    <row r="36" spans="1:12" x14ac:dyDescent="0.2">
      <c r="A36" s="113">
        <v>45806</v>
      </c>
      <c r="B36" s="233">
        <v>440</v>
      </c>
      <c r="C36" s="234">
        <v>45789</v>
      </c>
      <c r="D36" s="235" t="s">
        <v>450</v>
      </c>
      <c r="E36" s="235" t="s">
        <v>451</v>
      </c>
      <c r="F36" s="235" t="s">
        <v>81</v>
      </c>
      <c r="G36" s="31"/>
      <c r="H36" s="31"/>
      <c r="I36" s="31"/>
      <c r="J36" s="120">
        <v>277.7</v>
      </c>
      <c r="K36" s="120"/>
      <c r="L36" s="34">
        <f t="shared" si="1"/>
        <v>149855.34</v>
      </c>
    </row>
    <row r="37" spans="1:12" x14ac:dyDescent="0.2">
      <c r="A37" s="113">
        <v>45806</v>
      </c>
      <c r="B37" s="233">
        <v>117</v>
      </c>
      <c r="C37" s="234">
        <v>45791</v>
      </c>
      <c r="D37" s="235" t="s">
        <v>74</v>
      </c>
      <c r="E37" s="116" t="s">
        <v>75</v>
      </c>
      <c r="F37" s="235" t="s">
        <v>81</v>
      </c>
      <c r="G37" s="31"/>
      <c r="H37" s="31"/>
      <c r="I37" s="31"/>
      <c r="J37" s="120">
        <v>400</v>
      </c>
      <c r="K37" s="120"/>
      <c r="L37" s="34">
        <f t="shared" si="1"/>
        <v>149455.34</v>
      </c>
    </row>
    <row r="38" spans="1:12" x14ac:dyDescent="0.2">
      <c r="A38" s="24"/>
      <c r="B38" s="9"/>
      <c r="C38" s="10"/>
      <c r="D38" s="67"/>
      <c r="E38" s="57"/>
      <c r="F38" s="8"/>
      <c r="G38" s="25"/>
      <c r="H38" s="25"/>
      <c r="I38" s="25"/>
      <c r="J38" s="26"/>
      <c r="K38" s="42"/>
      <c r="L38" s="34">
        <f t="shared" si="1"/>
        <v>149455.34</v>
      </c>
    </row>
    <row r="39" spans="1:12" x14ac:dyDescent="0.2">
      <c r="A39" s="281">
        <v>45806</v>
      </c>
      <c r="B39" s="233">
        <v>3</v>
      </c>
      <c r="C39" s="234">
        <v>45684</v>
      </c>
      <c r="D39" s="235" t="s">
        <v>311</v>
      </c>
      <c r="E39" s="236" t="s">
        <v>406</v>
      </c>
      <c r="F39" s="169">
        <v>2025002</v>
      </c>
      <c r="G39" s="280"/>
      <c r="H39" s="280"/>
      <c r="I39" s="280"/>
      <c r="J39" s="92">
        <v>300</v>
      </c>
      <c r="K39" s="285"/>
      <c r="L39" s="34">
        <f t="shared" si="0"/>
        <v>149155.34</v>
      </c>
    </row>
    <row r="40" spans="1:12" x14ac:dyDescent="0.2">
      <c r="A40" s="281">
        <v>45806</v>
      </c>
      <c r="B40" s="233">
        <v>2</v>
      </c>
      <c r="C40" s="234">
        <v>45686</v>
      </c>
      <c r="D40" s="236" t="s">
        <v>452</v>
      </c>
      <c r="E40" s="235" t="s">
        <v>377</v>
      </c>
      <c r="F40" s="28">
        <v>2024060</v>
      </c>
      <c r="G40" s="31"/>
      <c r="H40" s="31"/>
      <c r="I40" s="31"/>
      <c r="J40" s="120">
        <v>1400</v>
      </c>
      <c r="K40" s="120"/>
      <c r="L40" s="34">
        <f t="shared" si="0"/>
        <v>147755.34</v>
      </c>
    </row>
    <row r="41" spans="1:12" x14ac:dyDescent="0.2">
      <c r="A41" s="281">
        <v>45806</v>
      </c>
      <c r="B41" s="233">
        <v>4</v>
      </c>
      <c r="C41" s="234">
        <v>45704</v>
      </c>
      <c r="D41" s="235" t="s">
        <v>453</v>
      </c>
      <c r="E41" s="236" t="s">
        <v>407</v>
      </c>
      <c r="F41" s="28">
        <v>2025007</v>
      </c>
      <c r="G41" s="31"/>
      <c r="H41" s="31"/>
      <c r="I41" s="31"/>
      <c r="J41" s="120">
        <v>249.6</v>
      </c>
      <c r="K41" s="120"/>
      <c r="L41" s="34">
        <f t="shared" si="0"/>
        <v>147505.74</v>
      </c>
    </row>
    <row r="42" spans="1:12" ht="25.5" x14ac:dyDescent="0.2">
      <c r="A42" s="281">
        <v>45806</v>
      </c>
      <c r="B42" s="311">
        <v>50</v>
      </c>
      <c r="C42" s="312">
        <v>45777</v>
      </c>
      <c r="D42" s="292" t="s">
        <v>93</v>
      </c>
      <c r="E42" s="292" t="s">
        <v>94</v>
      </c>
      <c r="F42" s="50">
        <v>2024064</v>
      </c>
      <c r="G42" s="31"/>
      <c r="H42" s="31"/>
      <c r="I42" s="31"/>
      <c r="J42" s="120">
        <v>1352.46</v>
      </c>
      <c r="K42" s="120"/>
      <c r="L42" s="34">
        <f t="shared" si="0"/>
        <v>146153.28</v>
      </c>
    </row>
    <row r="43" spans="1:12" x14ac:dyDescent="0.2">
      <c r="A43" s="281">
        <v>45806</v>
      </c>
      <c r="B43" s="313">
        <v>97</v>
      </c>
      <c r="C43" s="314">
        <v>45777</v>
      </c>
      <c r="D43" s="313" t="s">
        <v>95</v>
      </c>
      <c r="E43" s="236" t="s">
        <v>454</v>
      </c>
      <c r="F43" s="50">
        <v>2025022</v>
      </c>
      <c r="G43" s="31"/>
      <c r="H43" s="31"/>
      <c r="I43" s="31"/>
      <c r="J43" s="120">
        <v>40</v>
      </c>
      <c r="K43" s="120"/>
      <c r="L43" s="34">
        <f t="shared" si="0"/>
        <v>146113.28</v>
      </c>
    </row>
    <row r="44" spans="1:12" x14ac:dyDescent="0.2">
      <c r="A44" s="281">
        <v>45806</v>
      </c>
      <c r="B44" s="233">
        <v>175</v>
      </c>
      <c r="C44" s="234">
        <v>45777</v>
      </c>
      <c r="D44" s="235" t="s">
        <v>314</v>
      </c>
      <c r="E44" s="235" t="s">
        <v>455</v>
      </c>
      <c r="F44" s="50">
        <v>2024063</v>
      </c>
      <c r="G44" s="31"/>
      <c r="H44" s="31"/>
      <c r="I44" s="31"/>
      <c r="J44" s="315">
        <v>500</v>
      </c>
      <c r="K44" s="33"/>
      <c r="L44" s="34">
        <f t="shared" si="0"/>
        <v>145613.28</v>
      </c>
    </row>
    <row r="45" spans="1:12" x14ac:dyDescent="0.2">
      <c r="A45" s="281">
        <v>45806</v>
      </c>
      <c r="B45" s="233">
        <v>80</v>
      </c>
      <c r="C45" s="234">
        <v>45784</v>
      </c>
      <c r="D45" s="235" t="s">
        <v>456</v>
      </c>
      <c r="E45" s="235" t="s">
        <v>115</v>
      </c>
      <c r="F45" s="50">
        <v>2024049</v>
      </c>
      <c r="G45" s="31"/>
      <c r="H45" s="31"/>
      <c r="I45" s="31"/>
      <c r="J45" s="32">
        <v>270</v>
      </c>
      <c r="K45" s="33"/>
      <c r="L45" s="34">
        <f t="shared" si="0"/>
        <v>145343.28</v>
      </c>
    </row>
    <row r="46" spans="1:12" ht="25.5" x14ac:dyDescent="0.2">
      <c r="A46" s="281">
        <v>45806</v>
      </c>
      <c r="B46" s="233">
        <v>76</v>
      </c>
      <c r="C46" s="234">
        <v>45788</v>
      </c>
      <c r="D46" s="235" t="s">
        <v>105</v>
      </c>
      <c r="E46" s="236" t="s">
        <v>264</v>
      </c>
      <c r="F46" s="169">
        <v>2024072</v>
      </c>
      <c r="G46" s="280"/>
      <c r="H46" s="280"/>
      <c r="I46" s="280"/>
      <c r="J46" s="92">
        <v>1600</v>
      </c>
      <c r="K46" s="285"/>
      <c r="L46" s="34">
        <f t="shared" si="0"/>
        <v>143743.28</v>
      </c>
    </row>
    <row r="47" spans="1:12" x14ac:dyDescent="0.2">
      <c r="A47" s="281">
        <v>45806</v>
      </c>
      <c r="B47" s="233">
        <v>77</v>
      </c>
      <c r="C47" s="234">
        <v>45788</v>
      </c>
      <c r="D47" s="235" t="s">
        <v>105</v>
      </c>
      <c r="E47" s="116" t="s">
        <v>118</v>
      </c>
      <c r="F47" s="28">
        <v>2023033</v>
      </c>
      <c r="G47" s="31"/>
      <c r="H47" s="31"/>
      <c r="I47" s="31"/>
      <c r="J47" s="32">
        <v>655.68</v>
      </c>
      <c r="K47" s="33"/>
      <c r="L47" s="34">
        <f t="shared" si="0"/>
        <v>143087.6</v>
      </c>
    </row>
    <row r="48" spans="1:12" x14ac:dyDescent="0.2">
      <c r="A48" s="281">
        <v>45806</v>
      </c>
      <c r="B48" s="233">
        <v>78</v>
      </c>
      <c r="C48" s="234">
        <v>45788</v>
      </c>
      <c r="D48" s="235" t="s">
        <v>105</v>
      </c>
      <c r="E48" s="116" t="s">
        <v>118</v>
      </c>
      <c r="F48" s="28">
        <v>2023033</v>
      </c>
      <c r="G48" s="31"/>
      <c r="H48" s="31"/>
      <c r="I48" s="31"/>
      <c r="J48" s="32">
        <v>1491.84</v>
      </c>
      <c r="K48" s="33"/>
      <c r="L48" s="34">
        <f t="shared" si="0"/>
        <v>141595.76</v>
      </c>
    </row>
    <row r="49" spans="1:12" x14ac:dyDescent="0.2">
      <c r="A49" s="281">
        <v>45806</v>
      </c>
      <c r="B49" s="233">
        <v>7</v>
      </c>
      <c r="C49" s="234">
        <v>45786</v>
      </c>
      <c r="D49" s="235" t="s">
        <v>103</v>
      </c>
      <c r="E49" s="116" t="s">
        <v>457</v>
      </c>
      <c r="F49" s="169">
        <v>2025002</v>
      </c>
      <c r="G49" s="31"/>
      <c r="H49" s="31"/>
      <c r="I49" s="31"/>
      <c r="J49" s="32">
        <v>500</v>
      </c>
      <c r="K49" s="56"/>
      <c r="L49" s="34">
        <f t="shared" si="0"/>
        <v>141095.76</v>
      </c>
    </row>
    <row r="50" spans="1:12" x14ac:dyDescent="0.2">
      <c r="A50" s="281">
        <v>45806</v>
      </c>
      <c r="B50" s="233">
        <v>3</v>
      </c>
      <c r="C50" s="234">
        <v>45786</v>
      </c>
      <c r="D50" s="235" t="s">
        <v>458</v>
      </c>
      <c r="E50" s="116" t="s">
        <v>457</v>
      </c>
      <c r="F50" s="28">
        <v>2025002</v>
      </c>
      <c r="G50" s="31"/>
      <c r="H50" s="31"/>
      <c r="I50" s="31"/>
      <c r="J50" s="120">
        <v>255</v>
      </c>
      <c r="K50" s="120"/>
      <c r="L50" s="34">
        <f t="shared" si="0"/>
        <v>140840.76</v>
      </c>
    </row>
    <row r="51" spans="1:12" x14ac:dyDescent="0.2">
      <c r="A51" s="281">
        <v>45806</v>
      </c>
      <c r="B51" s="233">
        <v>209</v>
      </c>
      <c r="C51" s="234">
        <v>45792</v>
      </c>
      <c r="D51" s="235" t="s">
        <v>314</v>
      </c>
      <c r="E51" s="235" t="s">
        <v>459</v>
      </c>
      <c r="F51" s="169">
        <v>2024085</v>
      </c>
      <c r="G51" s="31"/>
      <c r="H51" s="31"/>
      <c r="I51" s="31"/>
      <c r="J51" s="315">
        <v>240</v>
      </c>
      <c r="K51" s="33"/>
      <c r="L51" s="34">
        <f t="shared" si="0"/>
        <v>140600.76</v>
      </c>
    </row>
    <row r="52" spans="1:12" x14ac:dyDescent="0.2">
      <c r="A52" s="281">
        <v>45806</v>
      </c>
      <c r="B52" s="313">
        <v>227</v>
      </c>
      <c r="C52" s="314">
        <v>45799</v>
      </c>
      <c r="D52" s="284" t="s">
        <v>314</v>
      </c>
      <c r="E52" s="291" t="s">
        <v>460</v>
      </c>
      <c r="F52" s="28">
        <v>2024085</v>
      </c>
      <c r="G52" s="31"/>
      <c r="H52" s="31"/>
      <c r="I52" s="31"/>
      <c r="J52" s="120">
        <v>240</v>
      </c>
      <c r="K52" s="120"/>
      <c r="L52" s="34">
        <f t="shared" si="0"/>
        <v>140360.76</v>
      </c>
    </row>
    <row r="53" spans="1:12" x14ac:dyDescent="0.2">
      <c r="A53" s="281">
        <v>45806</v>
      </c>
      <c r="B53" s="257">
        <v>11</v>
      </c>
      <c r="C53" s="258">
        <v>45785</v>
      </c>
      <c r="D53" s="259" t="s">
        <v>461</v>
      </c>
      <c r="E53" s="316" t="s">
        <v>462</v>
      </c>
      <c r="F53" s="169">
        <v>2024010</v>
      </c>
      <c r="G53" s="31"/>
      <c r="H53" s="31"/>
      <c r="I53" s="31"/>
      <c r="J53" s="315">
        <v>800</v>
      </c>
      <c r="K53" s="33"/>
      <c r="L53" s="34">
        <f t="shared" si="0"/>
        <v>139560.76</v>
      </c>
    </row>
    <row r="54" spans="1:12" x14ac:dyDescent="0.2">
      <c r="A54" s="281">
        <v>45806</v>
      </c>
      <c r="B54" s="257">
        <v>12</v>
      </c>
      <c r="C54" s="258">
        <v>45785</v>
      </c>
      <c r="D54" s="259" t="s">
        <v>461</v>
      </c>
      <c r="E54" s="316" t="s">
        <v>463</v>
      </c>
      <c r="F54" s="28">
        <v>2025001</v>
      </c>
      <c r="G54" s="31"/>
      <c r="H54" s="31"/>
      <c r="I54" s="31"/>
      <c r="J54" s="120">
        <v>600</v>
      </c>
      <c r="K54" s="120"/>
      <c r="L54" s="34">
        <f t="shared" si="0"/>
        <v>138960.76</v>
      </c>
    </row>
    <row r="55" spans="1:12" x14ac:dyDescent="0.2">
      <c r="A55" s="281">
        <v>45806</v>
      </c>
      <c r="B55" s="257">
        <v>24</v>
      </c>
      <c r="C55" s="258">
        <v>45787</v>
      </c>
      <c r="D55" s="236" t="s">
        <v>464</v>
      </c>
      <c r="E55" s="116" t="s">
        <v>118</v>
      </c>
      <c r="F55" s="169">
        <v>2023033</v>
      </c>
      <c r="G55" s="31"/>
      <c r="H55" s="31"/>
      <c r="I55" s="31"/>
      <c r="J55" s="315">
        <v>5040</v>
      </c>
      <c r="K55" s="33"/>
      <c r="L55" s="34">
        <f t="shared" si="0"/>
        <v>133920.76</v>
      </c>
    </row>
    <row r="56" spans="1:12" ht="25.5" x14ac:dyDescent="0.2">
      <c r="A56" s="281">
        <v>45806</v>
      </c>
      <c r="B56" s="257">
        <v>31</v>
      </c>
      <c r="C56" s="258">
        <v>45799</v>
      </c>
      <c r="D56" s="317" t="s">
        <v>182</v>
      </c>
      <c r="E56" s="236" t="s">
        <v>264</v>
      </c>
      <c r="F56" s="50">
        <v>2024072</v>
      </c>
      <c r="G56" s="31"/>
      <c r="H56" s="31"/>
      <c r="I56" s="31"/>
      <c r="J56" s="32">
        <v>600</v>
      </c>
      <c r="K56" s="33"/>
      <c r="L56" s="34">
        <f t="shared" si="0"/>
        <v>133320.76</v>
      </c>
    </row>
    <row r="57" spans="1:12" x14ac:dyDescent="0.2">
      <c r="A57" s="281">
        <v>45806</v>
      </c>
      <c r="B57" s="257">
        <v>6</v>
      </c>
      <c r="C57" s="258">
        <v>45800</v>
      </c>
      <c r="D57" s="317" t="s">
        <v>465</v>
      </c>
      <c r="E57" s="235" t="s">
        <v>466</v>
      </c>
      <c r="F57" s="50">
        <v>2024063</v>
      </c>
      <c r="G57" s="31"/>
      <c r="H57" s="31"/>
      <c r="I57" s="31"/>
      <c r="J57" s="32">
        <v>3200</v>
      </c>
      <c r="K57" s="33"/>
      <c r="L57" s="34">
        <f t="shared" si="0"/>
        <v>130120.76</v>
      </c>
    </row>
    <row r="58" spans="1:12" x14ac:dyDescent="0.2">
      <c r="A58" s="281">
        <v>45806</v>
      </c>
      <c r="B58" s="257">
        <v>16</v>
      </c>
      <c r="C58" s="258">
        <v>45800</v>
      </c>
      <c r="D58" s="317" t="s">
        <v>388</v>
      </c>
      <c r="E58" s="316" t="s">
        <v>467</v>
      </c>
      <c r="F58" s="50">
        <v>2025007</v>
      </c>
      <c r="G58" s="31"/>
      <c r="H58" s="31"/>
      <c r="I58" s="31"/>
      <c r="J58" s="32">
        <v>400</v>
      </c>
      <c r="K58" s="33"/>
      <c r="L58" s="34">
        <f t="shared" si="0"/>
        <v>129720.76</v>
      </c>
    </row>
    <row r="59" spans="1:12" x14ac:dyDescent="0.2">
      <c r="A59" s="281">
        <v>45806</v>
      </c>
      <c r="B59" s="257">
        <v>16</v>
      </c>
      <c r="C59" s="258">
        <v>45800</v>
      </c>
      <c r="D59" s="317" t="s">
        <v>388</v>
      </c>
      <c r="E59" s="316" t="s">
        <v>468</v>
      </c>
      <c r="F59" s="50">
        <v>2025013</v>
      </c>
      <c r="G59" s="31"/>
      <c r="H59" s="31"/>
      <c r="I59" s="31"/>
      <c r="J59" s="32">
        <v>400</v>
      </c>
      <c r="K59" s="33"/>
      <c r="L59" s="34">
        <f t="shared" si="0"/>
        <v>129320.76</v>
      </c>
    </row>
    <row r="60" spans="1:12" x14ac:dyDescent="0.2">
      <c r="A60" s="281">
        <v>45806</v>
      </c>
      <c r="B60" s="257">
        <v>16</v>
      </c>
      <c r="C60" s="258">
        <v>45800</v>
      </c>
      <c r="D60" s="317" t="s">
        <v>388</v>
      </c>
      <c r="E60" s="316" t="s">
        <v>469</v>
      </c>
      <c r="F60" s="50">
        <v>2025021</v>
      </c>
      <c r="G60" s="31"/>
      <c r="H60" s="31"/>
      <c r="I60" s="31"/>
      <c r="J60" s="32">
        <v>600</v>
      </c>
      <c r="K60" s="33"/>
      <c r="L60" s="34">
        <f t="shared" si="0"/>
        <v>128720.76</v>
      </c>
    </row>
    <row r="61" spans="1:12" x14ac:dyDescent="0.2">
      <c r="A61" s="281">
        <v>45806</v>
      </c>
      <c r="B61" s="233" t="s">
        <v>470</v>
      </c>
      <c r="C61" s="234">
        <v>45784</v>
      </c>
      <c r="D61" s="235" t="s">
        <v>384</v>
      </c>
      <c r="E61" s="116" t="s">
        <v>457</v>
      </c>
      <c r="F61" s="50">
        <v>2025002</v>
      </c>
      <c r="G61" s="31"/>
      <c r="H61" s="31"/>
      <c r="I61" s="31"/>
      <c r="J61" s="32">
        <v>94</v>
      </c>
      <c r="K61" s="33"/>
      <c r="L61" s="34">
        <f t="shared" si="0"/>
        <v>128626.76</v>
      </c>
    </row>
    <row r="62" spans="1:12" x14ac:dyDescent="0.2">
      <c r="A62" s="281">
        <v>45806</v>
      </c>
      <c r="B62" s="233" t="s">
        <v>471</v>
      </c>
      <c r="C62" s="234">
        <v>45784</v>
      </c>
      <c r="D62" s="235" t="s">
        <v>384</v>
      </c>
      <c r="E62" s="116" t="s">
        <v>118</v>
      </c>
      <c r="F62" s="50">
        <v>2023033</v>
      </c>
      <c r="G62" s="31"/>
      <c r="H62" s="31"/>
      <c r="I62" s="31"/>
      <c r="J62" s="32">
        <v>766</v>
      </c>
      <c r="K62" s="33"/>
      <c r="L62" s="34">
        <f t="shared" si="0"/>
        <v>127860.76</v>
      </c>
    </row>
    <row r="63" spans="1:12" x14ac:dyDescent="0.2">
      <c r="A63" s="281">
        <v>45806</v>
      </c>
      <c r="B63" s="233" t="s">
        <v>472</v>
      </c>
      <c r="C63" s="234">
        <v>45785</v>
      </c>
      <c r="D63" s="235" t="s">
        <v>473</v>
      </c>
      <c r="E63" s="236" t="s">
        <v>102</v>
      </c>
      <c r="F63" s="50">
        <v>2024050</v>
      </c>
      <c r="G63" s="31"/>
      <c r="H63" s="31"/>
      <c r="I63" s="31"/>
      <c r="J63" s="32">
        <v>318</v>
      </c>
      <c r="K63" s="33"/>
      <c r="L63" s="34">
        <f t="shared" si="0"/>
        <v>127542.76</v>
      </c>
    </row>
    <row r="64" spans="1:12" x14ac:dyDescent="0.2">
      <c r="A64" s="281">
        <v>45806</v>
      </c>
      <c r="B64" s="233" t="s">
        <v>474</v>
      </c>
      <c r="C64" s="234">
        <v>45785</v>
      </c>
      <c r="D64" s="235" t="s">
        <v>473</v>
      </c>
      <c r="E64" s="116" t="s">
        <v>457</v>
      </c>
      <c r="F64" s="50">
        <v>2025002</v>
      </c>
      <c r="G64" s="31"/>
      <c r="H64" s="31"/>
      <c r="I64" s="31"/>
      <c r="J64" s="32">
        <v>118</v>
      </c>
      <c r="K64" s="33"/>
      <c r="L64" s="34">
        <f t="shared" si="0"/>
        <v>127424.76</v>
      </c>
    </row>
    <row r="65" spans="1:12" x14ac:dyDescent="0.2">
      <c r="A65" s="281">
        <v>45806</v>
      </c>
      <c r="B65" s="233" t="s">
        <v>475</v>
      </c>
      <c r="C65" s="234">
        <v>45785</v>
      </c>
      <c r="D65" s="235" t="s">
        <v>476</v>
      </c>
      <c r="E65" s="235" t="s">
        <v>477</v>
      </c>
      <c r="F65" s="50">
        <v>2024064</v>
      </c>
      <c r="G65" s="31"/>
      <c r="H65" s="31"/>
      <c r="I65" s="31"/>
      <c r="J65" s="32">
        <v>158</v>
      </c>
      <c r="K65" s="33"/>
      <c r="L65" s="34">
        <f t="shared" si="0"/>
        <v>127266.76</v>
      </c>
    </row>
    <row r="66" spans="1:12" x14ac:dyDescent="0.2">
      <c r="A66" s="281">
        <v>45806</v>
      </c>
      <c r="B66" s="233" t="s">
        <v>478</v>
      </c>
      <c r="C66" s="234">
        <v>45785</v>
      </c>
      <c r="D66" s="235" t="s">
        <v>479</v>
      </c>
      <c r="E66" s="235" t="s">
        <v>480</v>
      </c>
      <c r="F66" s="50">
        <v>2024064</v>
      </c>
      <c r="G66" s="31"/>
      <c r="H66" s="31"/>
      <c r="I66" s="31"/>
      <c r="J66" s="32">
        <v>158</v>
      </c>
      <c r="K66" s="33"/>
      <c r="L66" s="34">
        <f t="shared" si="0"/>
        <v>127108.76</v>
      </c>
    </row>
    <row r="67" spans="1:12" x14ac:dyDescent="0.2">
      <c r="A67" s="281">
        <v>45806</v>
      </c>
      <c r="B67" s="233"/>
      <c r="C67" s="234"/>
      <c r="D67" s="235" t="s">
        <v>481</v>
      </c>
      <c r="E67" s="116" t="s">
        <v>508</v>
      </c>
      <c r="F67" s="50"/>
      <c r="G67" s="31"/>
      <c r="H67" s="31"/>
      <c r="I67" s="31"/>
      <c r="J67" s="32">
        <v>118</v>
      </c>
      <c r="K67" s="33"/>
      <c r="L67" s="34">
        <f t="shared" si="0"/>
        <v>126990.76</v>
      </c>
    </row>
    <row r="68" spans="1:12" x14ac:dyDescent="0.2">
      <c r="A68" s="281">
        <v>45806</v>
      </c>
      <c r="B68" s="233" t="s">
        <v>482</v>
      </c>
      <c r="C68" s="234">
        <v>45790</v>
      </c>
      <c r="D68" s="235" t="s">
        <v>483</v>
      </c>
      <c r="E68" s="116" t="s">
        <v>457</v>
      </c>
      <c r="F68" s="50">
        <v>2025002</v>
      </c>
      <c r="G68" s="31"/>
      <c r="H68" s="31"/>
      <c r="I68" s="31"/>
      <c r="J68" s="32">
        <v>94</v>
      </c>
      <c r="K68" s="33"/>
      <c r="L68" s="34">
        <f t="shared" si="0"/>
        <v>126896.76</v>
      </c>
    </row>
    <row r="69" spans="1:12" x14ac:dyDescent="0.2">
      <c r="A69" s="281">
        <v>45806</v>
      </c>
      <c r="B69" s="233" t="s">
        <v>484</v>
      </c>
      <c r="C69" s="234">
        <v>45790</v>
      </c>
      <c r="D69" s="235" t="s">
        <v>117</v>
      </c>
      <c r="E69" s="116" t="s">
        <v>118</v>
      </c>
      <c r="F69" s="50">
        <v>2023033</v>
      </c>
      <c r="G69" s="31"/>
      <c r="H69" s="31"/>
      <c r="I69" s="31"/>
      <c r="J69" s="32">
        <v>206</v>
      </c>
      <c r="K69" s="33"/>
      <c r="L69" s="34">
        <f t="shared" si="0"/>
        <v>126690.76</v>
      </c>
    </row>
    <row r="70" spans="1:12" ht="25.5" x14ac:dyDescent="0.2">
      <c r="A70" s="281">
        <v>45806</v>
      </c>
      <c r="B70" s="233" t="s">
        <v>485</v>
      </c>
      <c r="C70" s="234">
        <v>45790</v>
      </c>
      <c r="D70" s="235" t="s">
        <v>117</v>
      </c>
      <c r="E70" s="236" t="s">
        <v>264</v>
      </c>
      <c r="F70" s="50">
        <v>2024072</v>
      </c>
      <c r="G70" s="31"/>
      <c r="H70" s="31"/>
      <c r="I70" s="31"/>
      <c r="J70" s="32">
        <v>702</v>
      </c>
      <c r="K70" s="33"/>
      <c r="L70" s="34">
        <f t="shared" si="0"/>
        <v>125988.76</v>
      </c>
    </row>
    <row r="71" spans="1:12" x14ac:dyDescent="0.2">
      <c r="A71" s="281">
        <v>45806</v>
      </c>
      <c r="B71" s="233" t="s">
        <v>486</v>
      </c>
      <c r="C71" s="234">
        <v>45790</v>
      </c>
      <c r="D71" s="235" t="s">
        <v>117</v>
      </c>
      <c r="E71" s="116" t="s">
        <v>487</v>
      </c>
      <c r="F71" s="50">
        <v>2025012</v>
      </c>
      <c r="G71" s="280"/>
      <c r="H71" s="280"/>
      <c r="I71" s="280"/>
      <c r="J71" s="92">
        <v>334</v>
      </c>
      <c r="K71" s="285"/>
      <c r="L71" s="34">
        <f t="shared" si="0"/>
        <v>125654.76</v>
      </c>
    </row>
    <row r="72" spans="1:12" x14ac:dyDescent="0.2">
      <c r="A72" s="123"/>
      <c r="B72" s="9"/>
      <c r="C72" s="10"/>
      <c r="D72" s="67"/>
      <c r="E72" s="67"/>
      <c r="F72" s="8"/>
      <c r="G72" s="74"/>
      <c r="H72" s="74"/>
      <c r="I72" s="74"/>
      <c r="J72" s="69"/>
      <c r="K72" s="75"/>
      <c r="L72" s="34">
        <f t="shared" si="0"/>
        <v>125654.76</v>
      </c>
    </row>
    <row r="73" spans="1:12" x14ac:dyDescent="0.2">
      <c r="A73" s="121">
        <v>45806</v>
      </c>
      <c r="B73" s="108"/>
      <c r="C73" s="109"/>
      <c r="D73" s="110"/>
      <c r="E73" s="111" t="s">
        <v>15</v>
      </c>
      <c r="F73" s="111" t="s">
        <v>16</v>
      </c>
      <c r="G73" s="112"/>
      <c r="H73" s="112"/>
      <c r="I73" s="112"/>
      <c r="J73" s="122">
        <v>1.31</v>
      </c>
      <c r="K73" s="122"/>
      <c r="L73" s="34">
        <f t="shared" si="0"/>
        <v>125653.45</v>
      </c>
    </row>
    <row r="74" spans="1:12" x14ac:dyDescent="0.2">
      <c r="A74" s="24"/>
      <c r="B74" s="8"/>
      <c r="C74" s="10"/>
      <c r="D74" s="67"/>
      <c r="E74" s="67"/>
      <c r="F74" s="8"/>
      <c r="G74" s="25"/>
      <c r="H74" s="25"/>
      <c r="I74" s="25"/>
      <c r="J74" s="165"/>
      <c r="K74" s="27"/>
      <c r="L74" s="34">
        <f t="shared" ref="L74:L82" si="2">+L73+K74-J74</f>
        <v>125653.45</v>
      </c>
    </row>
    <row r="75" spans="1:12" x14ac:dyDescent="0.2">
      <c r="A75" s="121">
        <v>45806</v>
      </c>
      <c r="B75" s="108"/>
      <c r="C75" s="109"/>
      <c r="D75" s="110"/>
      <c r="E75" s="111" t="s">
        <v>15</v>
      </c>
      <c r="F75" s="111" t="s">
        <v>16</v>
      </c>
      <c r="G75" s="112"/>
      <c r="H75" s="112"/>
      <c r="I75" s="112"/>
      <c r="J75" s="122">
        <v>2.62</v>
      </c>
      <c r="K75" s="122"/>
      <c r="L75" s="34">
        <f t="shared" si="2"/>
        <v>125650.83</v>
      </c>
    </row>
    <row r="76" spans="1:12" x14ac:dyDescent="0.2">
      <c r="A76" s="123"/>
      <c r="B76" s="9"/>
      <c r="C76" s="10"/>
      <c r="D76" s="67"/>
      <c r="E76" s="67"/>
      <c r="F76" s="8"/>
      <c r="G76" s="25"/>
      <c r="H76" s="25"/>
      <c r="I76" s="25"/>
      <c r="J76" s="165"/>
      <c r="K76" s="27"/>
      <c r="L76" s="34">
        <f t="shared" si="2"/>
        <v>125650.83</v>
      </c>
    </row>
    <row r="77" spans="1:12" x14ac:dyDescent="0.2">
      <c r="A77" s="121">
        <v>45806</v>
      </c>
      <c r="B77" s="108"/>
      <c r="C77" s="109"/>
      <c r="D77" s="110"/>
      <c r="E77" s="111" t="s">
        <v>15</v>
      </c>
      <c r="F77" s="111" t="s">
        <v>16</v>
      </c>
      <c r="G77" s="112"/>
      <c r="H77" s="112"/>
      <c r="I77" s="112"/>
      <c r="J77" s="122">
        <v>5.43</v>
      </c>
      <c r="K77" s="122"/>
      <c r="L77" s="34">
        <f t="shared" si="2"/>
        <v>125645.4</v>
      </c>
    </row>
    <row r="78" spans="1:12" x14ac:dyDescent="0.2">
      <c r="A78" s="123"/>
      <c r="B78" s="9"/>
      <c r="C78" s="10"/>
      <c r="D78" s="67"/>
      <c r="E78" s="67"/>
      <c r="F78" s="8"/>
      <c r="G78" s="25"/>
      <c r="H78" s="25"/>
      <c r="I78" s="25"/>
      <c r="J78" s="124"/>
      <c r="K78" s="124"/>
      <c r="L78" s="34">
        <f t="shared" si="2"/>
        <v>125645.4</v>
      </c>
    </row>
    <row r="79" spans="1:12" x14ac:dyDescent="0.2">
      <c r="A79" s="121">
        <v>45806</v>
      </c>
      <c r="B79" s="108"/>
      <c r="C79" s="109"/>
      <c r="D79" s="110"/>
      <c r="E79" s="111" t="s">
        <v>15</v>
      </c>
      <c r="F79" s="111" t="s">
        <v>16</v>
      </c>
      <c r="G79" s="112"/>
      <c r="H79" s="112"/>
      <c r="I79" s="112"/>
      <c r="J79" s="122">
        <v>36.200000000000003</v>
      </c>
      <c r="K79" s="122"/>
      <c r="L79" s="34">
        <f t="shared" si="2"/>
        <v>125609.2</v>
      </c>
    </row>
    <row r="80" spans="1:12" x14ac:dyDescent="0.2">
      <c r="A80" s="123"/>
      <c r="B80" s="9"/>
      <c r="C80" s="10"/>
      <c r="D80" s="67"/>
      <c r="E80" s="67"/>
      <c r="F80" s="8"/>
      <c r="G80" s="25"/>
      <c r="H80" s="25"/>
      <c r="I80" s="25"/>
      <c r="J80" s="26"/>
      <c r="K80" s="27"/>
      <c r="L80" s="34">
        <f t="shared" si="2"/>
        <v>125609.2</v>
      </c>
    </row>
    <row r="81" spans="1:14" ht="25.5" x14ac:dyDescent="0.2">
      <c r="A81" s="113">
        <v>45807</v>
      </c>
      <c r="B81" s="169" t="s">
        <v>498</v>
      </c>
      <c r="C81" s="168">
        <v>45692</v>
      </c>
      <c r="D81" s="116" t="s">
        <v>499</v>
      </c>
      <c r="E81" s="169" t="s">
        <v>13</v>
      </c>
      <c r="F81" s="169">
        <v>2024080</v>
      </c>
      <c r="G81" s="280"/>
      <c r="H81" s="280"/>
      <c r="I81" s="280"/>
      <c r="J81" s="92"/>
      <c r="K81" s="285">
        <v>610</v>
      </c>
      <c r="L81" s="34">
        <f t="shared" si="2"/>
        <v>126219.2</v>
      </c>
    </row>
    <row r="82" spans="1:14" x14ac:dyDescent="0.2">
      <c r="A82" s="123"/>
      <c r="B82" s="178"/>
      <c r="C82" s="10"/>
      <c r="D82" s="67"/>
      <c r="E82" s="67"/>
      <c r="F82" s="163"/>
      <c r="G82" s="25"/>
      <c r="H82" s="25"/>
      <c r="I82" s="25"/>
      <c r="J82" s="81"/>
      <c r="K82" s="27"/>
      <c r="L82" s="34">
        <f t="shared" si="2"/>
        <v>126219.2</v>
      </c>
    </row>
    <row r="83" spans="1:14" ht="12.75" customHeight="1" x14ac:dyDescent="0.2">
      <c r="A83" s="30"/>
      <c r="B83" s="47"/>
      <c r="C83" s="48"/>
      <c r="D83" s="49"/>
      <c r="E83" s="49"/>
      <c r="F83" s="50"/>
      <c r="G83" s="51"/>
      <c r="H83" s="51"/>
      <c r="I83" s="51"/>
      <c r="J83" s="52"/>
      <c r="K83" s="53"/>
      <c r="L83" s="34">
        <f>+L82+K83-J83</f>
        <v>126219.2</v>
      </c>
      <c r="M83" s="60"/>
      <c r="N83" s="54"/>
    </row>
    <row r="85" spans="1:14" x14ac:dyDescent="0.2">
      <c r="L85" s="54"/>
    </row>
    <row r="86" spans="1:14" x14ac:dyDescent="0.2">
      <c r="L86" s="54"/>
    </row>
  </sheetData>
  <pageMargins left="0.70866141732283472" right="0.70866141732283472" top="0.74803149606299213" bottom="0.74803149606299213" header="0.31496062992125984" footer="0.31496062992125984"/>
  <pageSetup paperSize="9" scale="66" fitToHeight="0" orientation="landscape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5515-B2CC-4D2A-B863-08C76EE02400}">
  <sheetPr>
    <pageSetUpPr fitToPage="1"/>
  </sheetPr>
  <dimension ref="A1:L14"/>
  <sheetViews>
    <sheetView zoomScaleNormal="100" workbookViewId="0">
      <selection activeCell="E15" sqref="E15"/>
    </sheetView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49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+'Aprile 25BPAnticipi '!L8</f>
        <v>0</v>
      </c>
    </row>
    <row r="7" spans="1:12" x14ac:dyDescent="0.2">
      <c r="A7" s="24"/>
      <c r="B7" s="23"/>
      <c r="C7" s="24"/>
      <c r="D7" s="22"/>
      <c r="E7" s="22"/>
      <c r="F7" s="22"/>
      <c r="G7" s="25"/>
      <c r="H7" s="25"/>
      <c r="I7" s="25"/>
      <c r="J7" s="26"/>
      <c r="K7" s="42"/>
      <c r="L7" s="35"/>
    </row>
    <row r="8" spans="1:12" x14ac:dyDescent="0.2">
      <c r="A8" s="123"/>
      <c r="B8" s="38"/>
      <c r="C8" s="66"/>
      <c r="D8" s="40"/>
      <c r="E8" s="22"/>
      <c r="F8" s="22"/>
      <c r="G8" s="25"/>
      <c r="H8" s="25"/>
      <c r="I8" s="25"/>
      <c r="J8" s="124"/>
      <c r="K8" s="124"/>
      <c r="L8" s="125"/>
    </row>
    <row r="9" spans="1:12" x14ac:dyDescent="0.2">
      <c r="A9" s="24"/>
      <c r="B9" s="23"/>
      <c r="C9" s="24"/>
      <c r="D9" s="22"/>
      <c r="E9" s="22"/>
      <c r="F9" s="22"/>
      <c r="G9" s="25"/>
      <c r="H9" s="25"/>
      <c r="I9" s="25"/>
      <c r="J9" s="26"/>
      <c r="K9" s="42"/>
      <c r="L9" s="35"/>
    </row>
    <row r="10" spans="1:12" x14ac:dyDescent="0.2">
      <c r="A10" s="30"/>
      <c r="B10" s="63"/>
      <c r="C10" s="64"/>
      <c r="D10" s="50" t="s">
        <v>12</v>
      </c>
      <c r="E10" s="50"/>
      <c r="F10" s="50"/>
      <c r="G10" s="51"/>
      <c r="H10" s="51"/>
      <c r="I10" s="51"/>
      <c r="J10" s="53"/>
      <c r="K10" s="53"/>
      <c r="L10" s="34">
        <f>L6+(SUM(K6:K10)-SUM(J6:J10))</f>
        <v>0</v>
      </c>
    </row>
    <row r="11" spans="1:12" x14ac:dyDescent="0.2">
      <c r="L11" s="65"/>
    </row>
    <row r="12" spans="1:12" x14ac:dyDescent="0.2">
      <c r="L12" s="54"/>
    </row>
    <row r="13" spans="1:12" x14ac:dyDescent="0.2">
      <c r="L13" s="65"/>
    </row>
    <row r="14" spans="1:12" x14ac:dyDescent="0.2">
      <c r="L14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9E97-4E66-4B54-B3D6-0D2548CA8D29}">
  <sheetPr>
    <pageSetUpPr fitToPage="1"/>
  </sheetPr>
  <dimension ref="A1:N46"/>
  <sheetViews>
    <sheetView zoomScaleNormal="100" workbookViewId="0">
      <selection activeCell="K32" sqref="A32:K33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48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ht="13.5" customHeight="1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+'Maggio 25'!L56</f>
        <v>238817.07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27"/>
      <c r="L7" s="34">
        <f>+L6+K7-J7</f>
        <v>238817.07</v>
      </c>
    </row>
    <row r="8" spans="1:12" x14ac:dyDescent="0.2">
      <c r="A8" s="113">
        <v>45812</v>
      </c>
      <c r="B8" s="114" t="s">
        <v>502</v>
      </c>
      <c r="C8" s="113">
        <v>45812</v>
      </c>
      <c r="D8" s="275" t="s">
        <v>503</v>
      </c>
      <c r="E8" s="308" t="s">
        <v>506</v>
      </c>
      <c r="F8" s="275">
        <v>2025029</v>
      </c>
      <c r="G8" s="118"/>
      <c r="H8" s="118"/>
      <c r="I8" s="118"/>
      <c r="J8" s="119"/>
      <c r="K8" s="120">
        <v>400</v>
      </c>
      <c r="L8" s="34">
        <f t="shared" ref="L8:L43" si="0">+L7+K8-J8</f>
        <v>239217.07</v>
      </c>
    </row>
    <row r="9" spans="1:12" x14ac:dyDescent="0.2">
      <c r="A9" s="123"/>
      <c r="B9" s="153"/>
      <c r="C9" s="123"/>
      <c r="D9" s="45"/>
      <c r="E9" s="328"/>
      <c r="F9" s="45"/>
      <c r="G9" s="76"/>
      <c r="H9" s="76"/>
      <c r="I9" s="76"/>
      <c r="J9" s="77"/>
      <c r="K9" s="124"/>
      <c r="L9" s="34">
        <f t="shared" si="0"/>
        <v>239217.07</v>
      </c>
    </row>
    <row r="10" spans="1:12" x14ac:dyDescent="0.2">
      <c r="A10" s="64">
        <v>45813</v>
      </c>
      <c r="B10" s="50" t="s">
        <v>504</v>
      </c>
      <c r="C10" s="64">
        <v>45813</v>
      </c>
      <c r="D10" s="50" t="s">
        <v>505</v>
      </c>
      <c r="E10" s="308" t="s">
        <v>13</v>
      </c>
      <c r="F10" s="50">
        <v>2025029</v>
      </c>
      <c r="G10" s="51"/>
      <c r="H10" s="51"/>
      <c r="I10" s="51"/>
      <c r="J10" s="53"/>
      <c r="K10" s="53">
        <v>244</v>
      </c>
      <c r="L10" s="34">
        <f t="shared" si="0"/>
        <v>239461.07</v>
      </c>
    </row>
    <row r="11" spans="1:12" x14ac:dyDescent="0.2">
      <c r="A11" s="123"/>
      <c r="B11" s="38"/>
      <c r="C11" s="66"/>
      <c r="D11" s="40"/>
      <c r="E11" s="22"/>
      <c r="F11" s="22"/>
      <c r="G11" s="25"/>
      <c r="H11" s="25"/>
      <c r="I11" s="25"/>
      <c r="J11" s="124"/>
      <c r="K11" s="124"/>
      <c r="L11" s="34">
        <f t="shared" si="0"/>
        <v>239461.07</v>
      </c>
    </row>
    <row r="12" spans="1:12" x14ac:dyDescent="0.2">
      <c r="A12" s="127">
        <v>45813</v>
      </c>
      <c r="B12" s="128"/>
      <c r="C12" s="127"/>
      <c r="D12" s="129" t="s">
        <v>17</v>
      </c>
      <c r="E12" s="129" t="s">
        <v>507</v>
      </c>
      <c r="F12" s="129" t="s">
        <v>19</v>
      </c>
      <c r="G12" s="130"/>
      <c r="H12" s="130"/>
      <c r="I12" s="130"/>
      <c r="J12" s="131">
        <v>30420.3</v>
      </c>
      <c r="K12" s="132"/>
      <c r="L12" s="34">
        <f t="shared" si="0"/>
        <v>209040.77</v>
      </c>
    </row>
    <row r="13" spans="1:12" x14ac:dyDescent="0.2">
      <c r="A13" s="24"/>
      <c r="B13" s="138"/>
      <c r="C13" s="138"/>
      <c r="D13" s="41"/>
      <c r="E13" s="22"/>
      <c r="F13" s="22"/>
      <c r="G13" s="25"/>
      <c r="H13" s="25"/>
      <c r="I13" s="25"/>
      <c r="J13" s="156"/>
      <c r="K13" s="41"/>
      <c r="L13" s="34">
        <f t="shared" si="0"/>
        <v>209040.77</v>
      </c>
    </row>
    <row r="14" spans="1:12" x14ac:dyDescent="0.2">
      <c r="A14" s="121">
        <v>45813</v>
      </c>
      <c r="B14" s="108"/>
      <c r="C14" s="109"/>
      <c r="D14" s="110"/>
      <c r="E14" s="111" t="s">
        <v>15</v>
      </c>
      <c r="F14" s="111" t="s">
        <v>16</v>
      </c>
      <c r="G14" s="112"/>
      <c r="H14" s="112"/>
      <c r="I14" s="112"/>
      <c r="J14" s="122">
        <v>9.36</v>
      </c>
      <c r="K14" s="122"/>
      <c r="L14" s="34">
        <f t="shared" si="0"/>
        <v>209031.41</v>
      </c>
    </row>
    <row r="15" spans="1:12" x14ac:dyDescent="0.2">
      <c r="A15" s="68"/>
      <c r="B15" s="57"/>
      <c r="C15" s="68"/>
      <c r="D15" s="57"/>
      <c r="E15" s="57"/>
      <c r="F15" s="57"/>
      <c r="G15" s="74"/>
      <c r="H15" s="74"/>
      <c r="I15" s="74"/>
      <c r="J15" s="69"/>
      <c r="K15" s="75"/>
      <c r="L15" s="34">
        <f t="shared" si="0"/>
        <v>209031.41</v>
      </c>
    </row>
    <row r="16" spans="1:12" x14ac:dyDescent="0.2">
      <c r="A16" s="121">
        <v>45808</v>
      </c>
      <c r="B16" s="108"/>
      <c r="C16" s="109"/>
      <c r="D16" s="110"/>
      <c r="E16" s="111" t="s">
        <v>232</v>
      </c>
      <c r="F16" s="111" t="s">
        <v>19</v>
      </c>
      <c r="G16" s="112"/>
      <c r="H16" s="112"/>
      <c r="I16" s="112"/>
      <c r="J16" s="122">
        <v>3</v>
      </c>
      <c r="K16" s="122"/>
      <c r="L16" s="34">
        <f t="shared" si="0"/>
        <v>209028.41</v>
      </c>
    </row>
    <row r="17" spans="1:12" x14ac:dyDescent="0.2">
      <c r="A17" s="68"/>
      <c r="B17" s="148"/>
      <c r="C17" s="24"/>
      <c r="D17" s="22"/>
      <c r="E17" s="57"/>
      <c r="F17" s="57"/>
      <c r="G17" s="25"/>
      <c r="H17" s="25"/>
      <c r="I17" s="25"/>
      <c r="J17" s="26"/>
      <c r="K17" s="27"/>
      <c r="L17" s="34">
        <f t="shared" si="0"/>
        <v>209028.41</v>
      </c>
    </row>
    <row r="18" spans="1:12" x14ac:dyDescent="0.2">
      <c r="A18" s="192">
        <v>45824</v>
      </c>
      <c r="B18" s="251"/>
      <c r="C18" s="192"/>
      <c r="D18" s="111"/>
      <c r="E18" s="111" t="s">
        <v>190</v>
      </c>
      <c r="F18" s="111" t="s">
        <v>191</v>
      </c>
      <c r="G18" s="112"/>
      <c r="H18" s="112"/>
      <c r="I18" s="112"/>
      <c r="J18" s="252">
        <v>28652.85</v>
      </c>
      <c r="K18" s="253"/>
      <c r="L18" s="34">
        <f t="shared" si="0"/>
        <v>180375.56</v>
      </c>
    </row>
    <row r="19" spans="1:12" x14ac:dyDescent="0.2">
      <c r="A19" s="24"/>
      <c r="B19" s="135"/>
      <c r="C19" s="86"/>
      <c r="D19" s="87"/>
      <c r="E19" s="22"/>
      <c r="F19" s="22"/>
      <c r="G19" s="25"/>
      <c r="H19" s="25"/>
      <c r="I19" s="25"/>
      <c r="J19" s="27"/>
      <c r="K19" s="27"/>
      <c r="L19" s="34">
        <f t="shared" si="0"/>
        <v>180375.56</v>
      </c>
    </row>
    <row r="20" spans="1:12" x14ac:dyDescent="0.2">
      <c r="A20" s="192">
        <v>45824</v>
      </c>
      <c r="B20" s="251"/>
      <c r="C20" s="192"/>
      <c r="D20" s="111"/>
      <c r="E20" s="111" t="s">
        <v>190</v>
      </c>
      <c r="F20" s="111" t="s">
        <v>191</v>
      </c>
      <c r="G20" s="112"/>
      <c r="H20" s="112"/>
      <c r="I20" s="112"/>
      <c r="J20" s="252">
        <v>1352</v>
      </c>
      <c r="K20" s="253"/>
      <c r="L20" s="34">
        <f t="shared" si="0"/>
        <v>179023.56</v>
      </c>
    </row>
    <row r="21" spans="1:12" x14ac:dyDescent="0.2">
      <c r="A21" s="24"/>
      <c r="B21" s="135"/>
      <c r="C21" s="86"/>
      <c r="D21" s="87"/>
      <c r="E21" s="22"/>
      <c r="F21" s="22"/>
      <c r="G21" s="25"/>
      <c r="H21" s="25"/>
      <c r="I21" s="25"/>
      <c r="J21" s="27"/>
      <c r="K21" s="27"/>
      <c r="L21" s="34">
        <f t="shared" si="0"/>
        <v>179023.56</v>
      </c>
    </row>
    <row r="22" spans="1:12" x14ac:dyDescent="0.2">
      <c r="A22" s="192">
        <v>45824</v>
      </c>
      <c r="B22" s="251"/>
      <c r="C22" s="192"/>
      <c r="D22" s="111"/>
      <c r="E22" s="111" t="s">
        <v>190</v>
      </c>
      <c r="F22" s="111" t="s">
        <v>191</v>
      </c>
      <c r="G22" s="112"/>
      <c r="H22" s="112"/>
      <c r="I22" s="112"/>
      <c r="J22" s="252">
        <v>52.98</v>
      </c>
      <c r="K22" s="253"/>
      <c r="L22" s="34">
        <f t="shared" si="0"/>
        <v>178970.58</v>
      </c>
    </row>
    <row r="23" spans="1:12" x14ac:dyDescent="0.2">
      <c r="A23" s="24"/>
      <c r="B23" s="135"/>
      <c r="C23" s="86"/>
      <c r="D23" s="87"/>
      <c r="E23" s="22"/>
      <c r="F23" s="22"/>
      <c r="G23" s="25"/>
      <c r="H23" s="25"/>
      <c r="I23" s="25"/>
      <c r="J23" s="27"/>
      <c r="K23" s="27"/>
      <c r="L23" s="34">
        <f t="shared" si="0"/>
        <v>178970.58</v>
      </c>
    </row>
    <row r="24" spans="1:12" x14ac:dyDescent="0.2">
      <c r="A24" s="192">
        <v>45824</v>
      </c>
      <c r="B24" s="251"/>
      <c r="C24" s="192"/>
      <c r="D24" s="111"/>
      <c r="E24" s="111" t="s">
        <v>190</v>
      </c>
      <c r="F24" s="111" t="s">
        <v>191</v>
      </c>
      <c r="G24" s="112"/>
      <c r="H24" s="112"/>
      <c r="I24" s="112"/>
      <c r="J24" s="252">
        <v>185.32</v>
      </c>
      <c r="K24" s="253"/>
      <c r="L24" s="34">
        <f t="shared" si="0"/>
        <v>178785.26</v>
      </c>
    </row>
    <row r="25" spans="1:12" x14ac:dyDescent="0.2">
      <c r="A25" s="24"/>
      <c r="B25" s="135"/>
      <c r="C25" s="86"/>
      <c r="D25" s="87"/>
      <c r="E25" s="22"/>
      <c r="F25" s="22"/>
      <c r="G25" s="25"/>
      <c r="H25" s="25"/>
      <c r="I25" s="25"/>
      <c r="J25" s="27"/>
      <c r="K25" s="27"/>
      <c r="L25" s="34">
        <f t="shared" si="0"/>
        <v>178785.26</v>
      </c>
    </row>
    <row r="26" spans="1:12" x14ac:dyDescent="0.2">
      <c r="A26" s="192">
        <v>45824</v>
      </c>
      <c r="B26" s="251"/>
      <c r="C26" s="192"/>
      <c r="D26" s="111"/>
      <c r="E26" s="111" t="s">
        <v>190</v>
      </c>
      <c r="F26" s="111" t="s">
        <v>191</v>
      </c>
      <c r="G26" s="112"/>
      <c r="H26" s="112"/>
      <c r="I26" s="112"/>
      <c r="J26" s="252">
        <v>2606.31</v>
      </c>
      <c r="K26" s="253"/>
      <c r="L26" s="34">
        <f t="shared" si="0"/>
        <v>176178.95</v>
      </c>
    </row>
    <row r="27" spans="1:12" x14ac:dyDescent="0.2">
      <c r="A27" s="24"/>
      <c r="B27" s="135"/>
      <c r="C27" s="86"/>
      <c r="D27" s="87"/>
      <c r="E27" s="22"/>
      <c r="F27" s="22"/>
      <c r="G27" s="25"/>
      <c r="H27" s="25"/>
      <c r="I27" s="25"/>
      <c r="J27" s="27"/>
      <c r="K27" s="27"/>
      <c r="L27" s="34">
        <f t="shared" si="0"/>
        <v>176178.95</v>
      </c>
    </row>
    <row r="28" spans="1:12" x14ac:dyDescent="0.2">
      <c r="A28" s="113">
        <v>45812</v>
      </c>
      <c r="B28" s="114" t="s">
        <v>502</v>
      </c>
      <c r="C28" s="113">
        <v>45812</v>
      </c>
      <c r="D28" s="275" t="s">
        <v>503</v>
      </c>
      <c r="E28" s="308" t="s">
        <v>506</v>
      </c>
      <c r="F28" s="275">
        <v>2025029</v>
      </c>
      <c r="G28" s="118"/>
      <c r="H28" s="118"/>
      <c r="I28" s="118"/>
      <c r="J28" s="119"/>
      <c r="K28" s="120">
        <v>88</v>
      </c>
      <c r="L28" s="34">
        <f t="shared" si="0"/>
        <v>176266.95</v>
      </c>
    </row>
    <row r="29" spans="1:12" x14ac:dyDescent="0.2">
      <c r="A29" s="123"/>
      <c r="B29" s="152"/>
      <c r="C29" s="123"/>
      <c r="D29" s="45"/>
      <c r="E29" s="45"/>
      <c r="F29" s="45"/>
      <c r="G29" s="76"/>
      <c r="H29" s="76"/>
      <c r="I29" s="76"/>
      <c r="J29" s="77"/>
      <c r="K29" s="124"/>
      <c r="L29" s="34">
        <f t="shared" si="0"/>
        <v>176266.95</v>
      </c>
    </row>
    <row r="30" spans="1:12" x14ac:dyDescent="0.2">
      <c r="A30" s="48">
        <v>45826</v>
      </c>
      <c r="B30" s="257">
        <v>309972747</v>
      </c>
      <c r="C30" s="258">
        <v>45826</v>
      </c>
      <c r="D30" s="259" t="s">
        <v>192</v>
      </c>
      <c r="E30" s="260" t="s">
        <v>193</v>
      </c>
      <c r="F30" s="260" t="s">
        <v>81</v>
      </c>
      <c r="G30" s="31"/>
      <c r="H30" s="31"/>
      <c r="I30" s="31"/>
      <c r="J30" s="296">
        <v>111.93</v>
      </c>
      <c r="K30" s="49"/>
      <c r="L30" s="34">
        <f t="shared" si="0"/>
        <v>176155.02</v>
      </c>
    </row>
    <row r="31" spans="1:12" x14ac:dyDescent="0.2">
      <c r="A31" s="123"/>
      <c r="B31" s="152"/>
      <c r="C31" s="123"/>
      <c r="D31" s="45"/>
      <c r="E31" s="45"/>
      <c r="F31" s="45"/>
      <c r="G31" s="76"/>
      <c r="H31" s="76"/>
      <c r="I31" s="76"/>
      <c r="J31" s="77"/>
      <c r="K31" s="124"/>
      <c r="L31" s="34">
        <f t="shared" si="0"/>
        <v>176155.02</v>
      </c>
    </row>
    <row r="32" spans="1:12" x14ac:dyDescent="0.2">
      <c r="A32" s="127">
        <v>45835</v>
      </c>
      <c r="B32" s="128"/>
      <c r="C32" s="127"/>
      <c r="D32" s="129" t="s">
        <v>284</v>
      </c>
      <c r="E32" s="129" t="s">
        <v>285</v>
      </c>
      <c r="F32" s="129">
        <v>2024062</v>
      </c>
      <c r="G32" s="130"/>
      <c r="H32" s="130"/>
      <c r="I32" s="130"/>
      <c r="J32" s="131">
        <v>1900</v>
      </c>
      <c r="K32" s="132"/>
      <c r="L32" s="34">
        <f t="shared" si="0"/>
        <v>174255.02</v>
      </c>
    </row>
    <row r="33" spans="1:14" x14ac:dyDescent="0.2">
      <c r="A33" s="127">
        <v>45835</v>
      </c>
      <c r="B33" s="128"/>
      <c r="C33" s="127"/>
      <c r="D33" s="129" t="s">
        <v>284</v>
      </c>
      <c r="E33" s="129" t="s">
        <v>421</v>
      </c>
      <c r="F33" s="129">
        <v>2024062</v>
      </c>
      <c r="G33" s="130"/>
      <c r="H33" s="130"/>
      <c r="I33" s="130"/>
      <c r="J33" s="131">
        <v>10266</v>
      </c>
      <c r="K33" s="132"/>
      <c r="L33" s="34">
        <f t="shared" si="0"/>
        <v>163989.01999999999</v>
      </c>
    </row>
    <row r="34" spans="1:14" x14ac:dyDescent="0.2">
      <c r="A34" s="123"/>
      <c r="B34" s="152"/>
      <c r="C34" s="123"/>
      <c r="D34" s="45"/>
      <c r="E34" s="45"/>
      <c r="F34" s="45"/>
      <c r="G34" s="76"/>
      <c r="H34" s="76"/>
      <c r="I34" s="76"/>
      <c r="J34" s="77"/>
      <c r="K34" s="124"/>
      <c r="L34" s="34">
        <f t="shared" si="0"/>
        <v>163989.01999999999</v>
      </c>
    </row>
    <row r="35" spans="1:14" x14ac:dyDescent="0.2">
      <c r="A35" s="121">
        <v>45835</v>
      </c>
      <c r="B35" s="108"/>
      <c r="C35" s="109"/>
      <c r="D35" s="110"/>
      <c r="E35" s="111" t="s">
        <v>15</v>
      </c>
      <c r="F35" s="111" t="s">
        <v>16</v>
      </c>
      <c r="G35" s="112"/>
      <c r="H35" s="112"/>
      <c r="I35" s="112"/>
      <c r="J35" s="122">
        <v>7.11</v>
      </c>
      <c r="K35" s="122"/>
      <c r="L35" s="34">
        <f t="shared" si="0"/>
        <v>163981.91</v>
      </c>
    </row>
    <row r="36" spans="1:14" x14ac:dyDescent="0.2">
      <c r="A36" s="24"/>
      <c r="B36" s="153"/>
      <c r="C36" s="123"/>
      <c r="D36" s="45"/>
      <c r="E36" s="57"/>
      <c r="F36" s="45"/>
      <c r="G36" s="76"/>
      <c r="H36" s="76"/>
      <c r="I36" s="76"/>
      <c r="J36" s="77"/>
      <c r="K36" s="124"/>
      <c r="L36" s="34">
        <f t="shared" si="0"/>
        <v>163981.91</v>
      </c>
    </row>
    <row r="37" spans="1:14" x14ac:dyDescent="0.2">
      <c r="A37" s="121">
        <v>45838</v>
      </c>
      <c r="B37" s="108"/>
      <c r="C37" s="109"/>
      <c r="D37" s="110"/>
      <c r="E37" s="111" t="s">
        <v>577</v>
      </c>
      <c r="F37" s="111" t="s">
        <v>16</v>
      </c>
      <c r="G37" s="112"/>
      <c r="H37" s="112"/>
      <c r="I37" s="112"/>
      <c r="J37" s="122">
        <v>417.49</v>
      </c>
      <c r="K37" s="122"/>
      <c r="L37" s="34">
        <f t="shared" si="0"/>
        <v>163564.42000000001</v>
      </c>
    </row>
    <row r="38" spans="1:14" x14ac:dyDescent="0.2">
      <c r="A38" s="138"/>
      <c r="B38" s="170"/>
      <c r="C38" s="171"/>
      <c r="D38" s="172"/>
      <c r="E38" s="22"/>
      <c r="F38" s="22"/>
      <c r="G38" s="146"/>
      <c r="H38" s="147"/>
      <c r="I38" s="147"/>
      <c r="J38" s="173"/>
      <c r="K38" s="172"/>
      <c r="L38" s="34">
        <f t="shared" si="0"/>
        <v>163564.42000000001</v>
      </c>
    </row>
    <row r="39" spans="1:14" x14ac:dyDescent="0.2">
      <c r="A39" s="192">
        <v>45838</v>
      </c>
      <c r="B39" s="251"/>
      <c r="C39" s="192"/>
      <c r="D39" s="111"/>
      <c r="E39" s="111" t="s">
        <v>190</v>
      </c>
      <c r="F39" s="111" t="s">
        <v>191</v>
      </c>
      <c r="G39" s="112"/>
      <c r="H39" s="112"/>
      <c r="I39" s="112"/>
      <c r="J39" s="252">
        <v>285</v>
      </c>
      <c r="K39" s="253"/>
      <c r="L39" s="34">
        <f t="shared" si="0"/>
        <v>163279.42000000001</v>
      </c>
    </row>
    <row r="40" spans="1:14" x14ac:dyDescent="0.2">
      <c r="A40" s="24"/>
      <c r="B40" s="135"/>
      <c r="C40" s="86"/>
      <c r="D40" s="87"/>
      <c r="E40" s="22"/>
      <c r="F40" s="22"/>
      <c r="G40" s="25"/>
      <c r="H40" s="25"/>
      <c r="I40" s="25"/>
      <c r="J40" s="27"/>
      <c r="K40" s="27"/>
      <c r="L40" s="34">
        <f t="shared" si="0"/>
        <v>163279.42000000001</v>
      </c>
    </row>
    <row r="41" spans="1:14" ht="12.75" customHeight="1" x14ac:dyDescent="0.2">
      <c r="A41" s="48">
        <v>45834</v>
      </c>
      <c r="B41" s="302" t="s">
        <v>578</v>
      </c>
      <c r="C41" s="290">
        <v>45833</v>
      </c>
      <c r="D41" s="302" t="s">
        <v>224</v>
      </c>
      <c r="E41" s="284" t="s">
        <v>225</v>
      </c>
      <c r="F41" s="28" t="s">
        <v>81</v>
      </c>
      <c r="G41" s="31"/>
      <c r="H41" s="31"/>
      <c r="I41" s="31"/>
      <c r="J41" s="296">
        <v>2.5499999999999998</v>
      </c>
      <c r="K41" s="49"/>
      <c r="L41" s="34">
        <f t="shared" si="0"/>
        <v>163276.87</v>
      </c>
    </row>
    <row r="42" spans="1:14" ht="12.75" customHeight="1" x14ac:dyDescent="0.2">
      <c r="A42" s="24"/>
      <c r="B42" s="135"/>
      <c r="C42" s="86"/>
      <c r="D42" s="87"/>
      <c r="E42" s="22"/>
      <c r="F42" s="22"/>
      <c r="G42" s="25"/>
      <c r="H42" s="25"/>
      <c r="I42" s="25"/>
      <c r="J42" s="27"/>
      <c r="K42" s="27"/>
      <c r="L42" s="34">
        <f t="shared" si="0"/>
        <v>163276.87</v>
      </c>
    </row>
    <row r="43" spans="1:14" x14ac:dyDescent="0.2">
      <c r="A43" s="30"/>
      <c r="B43" s="47"/>
      <c r="C43" s="48"/>
      <c r="D43" s="49"/>
      <c r="E43" s="49"/>
      <c r="F43" s="50"/>
      <c r="G43" s="51"/>
      <c r="H43" s="51"/>
      <c r="I43" s="51"/>
      <c r="J43" s="52"/>
      <c r="K43" s="53"/>
      <c r="L43" s="34">
        <f t="shared" si="0"/>
        <v>163276.87</v>
      </c>
      <c r="M43" s="54"/>
      <c r="N43" s="54"/>
    </row>
    <row r="45" spans="1:14" x14ac:dyDescent="0.2">
      <c r="L45" s="54"/>
    </row>
    <row r="46" spans="1:14" x14ac:dyDescent="0.2">
      <c r="L46" s="54"/>
    </row>
  </sheetData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1154-9FD3-4177-8E6B-36F5DD1AAA1C}">
  <sheetPr>
    <pageSetUpPr fitToPage="1"/>
  </sheetPr>
  <dimension ref="A1:N103"/>
  <sheetViews>
    <sheetView topLeftCell="A65" zoomScaleNormal="100" workbookViewId="0">
      <selection activeCell="A78" sqref="A78:K80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8" width="7.7109375" style="5" customWidth="1"/>
    <col min="9" max="9" width="11.140625" style="5" bestFit="1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47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'Maggio 25BP'!L83</f>
        <v>126219.2</v>
      </c>
    </row>
    <row r="7" spans="1:12" x14ac:dyDescent="0.2">
      <c r="A7" s="22"/>
      <c r="B7" s="23"/>
      <c r="C7" s="24"/>
      <c r="D7" s="22"/>
      <c r="E7" s="22"/>
      <c r="F7" s="79"/>
      <c r="G7" s="25"/>
      <c r="H7" s="25"/>
      <c r="I7" s="25"/>
      <c r="J7" s="26"/>
      <c r="K7" s="42"/>
      <c r="L7" s="34">
        <f>+L6+K7-J7</f>
        <v>126219.2</v>
      </c>
    </row>
    <row r="8" spans="1:12" x14ac:dyDescent="0.2">
      <c r="A8" s="281">
        <v>45810</v>
      </c>
      <c r="B8" s="324" t="s">
        <v>500</v>
      </c>
      <c r="C8" s="325">
        <v>45756</v>
      </c>
      <c r="D8" s="326" t="s">
        <v>290</v>
      </c>
      <c r="E8" s="169" t="s">
        <v>13</v>
      </c>
      <c r="F8" s="327">
        <v>2025006</v>
      </c>
      <c r="G8" s="118"/>
      <c r="H8" s="280"/>
      <c r="I8" s="280"/>
      <c r="J8" s="92"/>
      <c r="K8" s="119">
        <v>3050</v>
      </c>
      <c r="L8" s="34">
        <f t="shared" ref="L8:L71" si="0">+L7+K8-J8</f>
        <v>129269.2</v>
      </c>
    </row>
    <row r="9" spans="1:12" x14ac:dyDescent="0.2">
      <c r="A9" s="281">
        <v>45810</v>
      </c>
      <c r="B9" s="324" t="s">
        <v>501</v>
      </c>
      <c r="C9" s="325">
        <v>45757</v>
      </c>
      <c r="D9" s="326" t="s">
        <v>290</v>
      </c>
      <c r="E9" s="169" t="s">
        <v>13</v>
      </c>
      <c r="F9" s="327">
        <v>2025014</v>
      </c>
      <c r="G9" s="118"/>
      <c r="H9" s="280"/>
      <c r="I9" s="280"/>
      <c r="J9" s="92"/>
      <c r="K9" s="120">
        <v>2342.4</v>
      </c>
      <c r="L9" s="34">
        <f t="shared" si="0"/>
        <v>131611.6</v>
      </c>
    </row>
    <row r="10" spans="1:12" ht="13.5" customHeight="1" x14ac:dyDescent="0.2">
      <c r="A10" s="68"/>
      <c r="B10" s="38"/>
      <c r="C10" s="39"/>
      <c r="D10" s="67"/>
      <c r="E10" s="57"/>
      <c r="F10" s="22"/>
      <c r="G10" s="25"/>
      <c r="H10" s="25"/>
      <c r="I10" s="27"/>
      <c r="J10" s="35"/>
      <c r="K10" s="35"/>
      <c r="L10" s="34">
        <f t="shared" si="0"/>
        <v>131611.6</v>
      </c>
    </row>
    <row r="11" spans="1:12" ht="13.5" customHeight="1" x14ac:dyDescent="0.2">
      <c r="A11" s="281">
        <v>45817</v>
      </c>
      <c r="B11" s="254" t="s">
        <v>509</v>
      </c>
      <c r="C11" s="329">
        <v>45783</v>
      </c>
      <c r="D11" s="256" t="s">
        <v>510</v>
      </c>
      <c r="E11" s="169" t="s">
        <v>13</v>
      </c>
      <c r="F11" s="330">
        <v>2024032</v>
      </c>
      <c r="G11" s="31"/>
      <c r="H11" s="31"/>
      <c r="I11" s="31"/>
      <c r="J11" s="32"/>
      <c r="K11" s="120">
        <v>3660</v>
      </c>
      <c r="L11" s="34">
        <f t="shared" si="0"/>
        <v>135271.6</v>
      </c>
    </row>
    <row r="12" spans="1:12" ht="13.5" customHeight="1" x14ac:dyDescent="0.2">
      <c r="A12" s="68"/>
      <c r="B12" s="73"/>
      <c r="C12" s="78"/>
      <c r="D12" s="72"/>
      <c r="E12" s="57"/>
      <c r="F12" s="70"/>
      <c r="G12" s="25"/>
      <c r="H12" s="25"/>
      <c r="I12" s="25"/>
      <c r="J12" s="26"/>
      <c r="K12" s="62"/>
      <c r="L12" s="34">
        <f t="shared" si="0"/>
        <v>135271.6</v>
      </c>
    </row>
    <row r="13" spans="1:12" ht="13.5" customHeight="1" x14ac:dyDescent="0.2">
      <c r="A13" s="281">
        <v>45817</v>
      </c>
      <c r="B13" s="324" t="s">
        <v>511</v>
      </c>
      <c r="C13" s="325">
        <v>45756</v>
      </c>
      <c r="D13" s="326" t="s">
        <v>238</v>
      </c>
      <c r="E13" s="169" t="s">
        <v>13</v>
      </c>
      <c r="F13" s="331">
        <v>2025007</v>
      </c>
      <c r="G13" s="277"/>
      <c r="H13" s="31"/>
      <c r="I13" s="31"/>
      <c r="J13" s="32"/>
      <c r="K13" s="332">
        <v>3416</v>
      </c>
      <c r="L13" s="34">
        <f t="shared" si="0"/>
        <v>138687.6</v>
      </c>
    </row>
    <row r="14" spans="1:12" x14ac:dyDescent="0.2">
      <c r="A14" s="281">
        <v>45817</v>
      </c>
      <c r="B14" s="276" t="s">
        <v>512</v>
      </c>
      <c r="C14" s="190">
        <v>45756</v>
      </c>
      <c r="D14" s="191" t="s">
        <v>238</v>
      </c>
      <c r="E14" s="169" t="s">
        <v>13</v>
      </c>
      <c r="F14" s="28">
        <v>2025007</v>
      </c>
      <c r="G14" s="31"/>
      <c r="H14" s="31"/>
      <c r="I14" s="31"/>
      <c r="J14" s="32"/>
      <c r="K14" s="33">
        <v>3416</v>
      </c>
      <c r="L14" s="34">
        <f t="shared" si="0"/>
        <v>142103.6</v>
      </c>
    </row>
    <row r="15" spans="1:12" ht="13.5" customHeight="1" x14ac:dyDescent="0.2">
      <c r="A15" s="281">
        <v>45817</v>
      </c>
      <c r="B15" s="324" t="s">
        <v>513</v>
      </c>
      <c r="C15" s="325">
        <v>45756</v>
      </c>
      <c r="D15" s="326" t="s">
        <v>238</v>
      </c>
      <c r="E15" s="169" t="s">
        <v>13</v>
      </c>
      <c r="F15" s="331">
        <v>2025007</v>
      </c>
      <c r="G15" s="277"/>
      <c r="H15" s="31"/>
      <c r="I15" s="31"/>
      <c r="J15" s="32"/>
      <c r="K15" s="332">
        <v>732</v>
      </c>
      <c r="L15" s="34">
        <f t="shared" si="0"/>
        <v>142835.6</v>
      </c>
    </row>
    <row r="16" spans="1:12" ht="13.5" customHeight="1" x14ac:dyDescent="0.2">
      <c r="A16" s="281">
        <v>45817</v>
      </c>
      <c r="B16" s="276" t="s">
        <v>514</v>
      </c>
      <c r="C16" s="333">
        <v>45756</v>
      </c>
      <c r="D16" s="191" t="s">
        <v>238</v>
      </c>
      <c r="E16" s="169" t="s">
        <v>13</v>
      </c>
      <c r="F16" s="28">
        <v>2025011</v>
      </c>
      <c r="G16" s="31"/>
      <c r="H16" s="31"/>
      <c r="I16" s="31"/>
      <c r="J16" s="32"/>
      <c r="K16" s="33">
        <v>488</v>
      </c>
      <c r="L16" s="34">
        <f t="shared" si="0"/>
        <v>143323.6</v>
      </c>
    </row>
    <row r="17" spans="1:12" ht="13.5" customHeight="1" x14ac:dyDescent="0.2">
      <c r="A17" s="24"/>
      <c r="B17" s="73"/>
      <c r="C17" s="78"/>
      <c r="D17" s="72"/>
      <c r="E17" s="45"/>
      <c r="F17" s="70"/>
      <c r="G17" s="37"/>
      <c r="H17" s="25"/>
      <c r="I17" s="25"/>
      <c r="J17" s="26"/>
      <c r="K17" s="62"/>
      <c r="L17" s="34">
        <f t="shared" si="0"/>
        <v>143323.6</v>
      </c>
    </row>
    <row r="18" spans="1:12" x14ac:dyDescent="0.2">
      <c r="A18" s="281">
        <v>45818</v>
      </c>
      <c r="B18" s="324" t="s">
        <v>515</v>
      </c>
      <c r="C18" s="325">
        <v>45756</v>
      </c>
      <c r="D18" s="326" t="s">
        <v>516</v>
      </c>
      <c r="E18" s="169" t="s">
        <v>13</v>
      </c>
      <c r="F18" s="327">
        <v>2024071</v>
      </c>
      <c r="G18" s="280"/>
      <c r="H18" s="280"/>
      <c r="I18" s="280"/>
      <c r="J18" s="92"/>
      <c r="K18" s="334">
        <v>5050.8</v>
      </c>
      <c r="L18" s="34">
        <f t="shared" si="0"/>
        <v>148374.39999999999</v>
      </c>
    </row>
    <row r="19" spans="1:12" x14ac:dyDescent="0.2">
      <c r="A19" s="68"/>
      <c r="B19" s="38"/>
      <c r="C19" s="66"/>
      <c r="D19" s="40"/>
      <c r="E19" s="57"/>
      <c r="F19" s="22"/>
      <c r="G19" s="25"/>
      <c r="H19" s="25"/>
      <c r="I19" s="25"/>
      <c r="J19" s="26"/>
      <c r="K19" s="27"/>
      <c r="L19" s="34">
        <f t="shared" si="0"/>
        <v>148374.39999999999</v>
      </c>
    </row>
    <row r="20" spans="1:12" x14ac:dyDescent="0.2">
      <c r="A20" s="281">
        <v>45820</v>
      </c>
      <c r="B20" s="50" t="s">
        <v>501</v>
      </c>
      <c r="C20" s="64">
        <v>45455</v>
      </c>
      <c r="D20" s="266" t="s">
        <v>517</v>
      </c>
      <c r="E20" s="169" t="s">
        <v>13</v>
      </c>
      <c r="F20" s="50">
        <v>2024036</v>
      </c>
      <c r="G20" s="31"/>
      <c r="H20" s="31"/>
      <c r="I20" s="31"/>
      <c r="J20" s="32"/>
      <c r="K20" s="33">
        <v>292.8</v>
      </c>
      <c r="L20" s="34">
        <f t="shared" si="0"/>
        <v>148667.20000000001</v>
      </c>
    </row>
    <row r="21" spans="1:12" ht="13.5" customHeight="1" x14ac:dyDescent="0.2">
      <c r="A21" s="24"/>
      <c r="B21" s="38"/>
      <c r="C21" s="39"/>
      <c r="D21" s="40"/>
      <c r="E21" s="57"/>
      <c r="F21" s="22"/>
      <c r="G21" s="25"/>
      <c r="H21" s="25"/>
      <c r="I21" s="25"/>
      <c r="J21" s="26"/>
      <c r="K21" s="27"/>
      <c r="L21" s="34">
        <f t="shared" si="0"/>
        <v>148667.20000000001</v>
      </c>
    </row>
    <row r="22" spans="1:12" x14ac:dyDescent="0.2">
      <c r="A22" s="113">
        <v>45826</v>
      </c>
      <c r="B22" s="276" t="s">
        <v>437</v>
      </c>
      <c r="C22" s="190">
        <v>45454</v>
      </c>
      <c r="D22" s="191" t="s">
        <v>518</v>
      </c>
      <c r="E22" s="169" t="s">
        <v>13</v>
      </c>
      <c r="F22" s="28">
        <v>2024027</v>
      </c>
      <c r="G22" s="31"/>
      <c r="H22" s="31"/>
      <c r="I22" s="31"/>
      <c r="J22" s="120"/>
      <c r="K22" s="120">
        <v>146.4</v>
      </c>
      <c r="L22" s="34">
        <f t="shared" si="0"/>
        <v>148813.6</v>
      </c>
    </row>
    <row r="23" spans="1:12" ht="13.5" customHeight="1" x14ac:dyDescent="0.2">
      <c r="A23" s="149"/>
      <c r="B23" s="185"/>
      <c r="C23" s="186"/>
      <c r="D23" s="150"/>
      <c r="E23" s="57"/>
      <c r="F23" s="185"/>
      <c r="G23" s="151"/>
      <c r="H23" s="147"/>
      <c r="I23" s="147"/>
      <c r="J23" s="26"/>
      <c r="K23" s="58"/>
      <c r="L23" s="34">
        <f t="shared" si="0"/>
        <v>148813.6</v>
      </c>
    </row>
    <row r="24" spans="1:12" ht="13.5" customHeight="1" x14ac:dyDescent="0.2">
      <c r="A24" s="281">
        <v>45832</v>
      </c>
      <c r="B24" s="50" t="s">
        <v>519</v>
      </c>
      <c r="C24" s="64">
        <v>45805</v>
      </c>
      <c r="D24" s="266" t="s">
        <v>520</v>
      </c>
      <c r="E24" s="169" t="s">
        <v>13</v>
      </c>
      <c r="F24" s="50">
        <v>2025030</v>
      </c>
      <c r="G24" s="277"/>
      <c r="H24" s="31"/>
      <c r="I24" s="31"/>
      <c r="J24" s="32"/>
      <c r="K24" s="335">
        <v>1800</v>
      </c>
      <c r="L24" s="34">
        <f t="shared" si="0"/>
        <v>150613.6</v>
      </c>
    </row>
    <row r="25" spans="1:12" ht="13.5" customHeight="1" x14ac:dyDescent="0.2">
      <c r="A25" s="68"/>
      <c r="B25" s="8"/>
      <c r="C25" s="10"/>
      <c r="D25" s="67"/>
      <c r="E25" s="57"/>
      <c r="F25" s="8"/>
      <c r="G25" s="37"/>
      <c r="H25" s="25"/>
      <c r="I25" s="25"/>
      <c r="J25" s="26"/>
      <c r="K25" s="88"/>
      <c r="L25" s="34">
        <f t="shared" si="0"/>
        <v>150613.6</v>
      </c>
    </row>
    <row r="26" spans="1:12" x14ac:dyDescent="0.2">
      <c r="A26" s="281">
        <v>45832</v>
      </c>
      <c r="B26" s="50" t="s">
        <v>521</v>
      </c>
      <c r="C26" s="64">
        <v>45805</v>
      </c>
      <c r="D26" s="266" t="s">
        <v>520</v>
      </c>
      <c r="E26" s="169" t="s">
        <v>13</v>
      </c>
      <c r="F26" s="50">
        <v>2025030</v>
      </c>
      <c r="G26" s="277"/>
      <c r="H26" s="31"/>
      <c r="I26" s="31"/>
      <c r="J26" s="32"/>
      <c r="K26" s="335">
        <v>1200</v>
      </c>
      <c r="L26" s="34">
        <f t="shared" si="0"/>
        <v>151813.6</v>
      </c>
    </row>
    <row r="27" spans="1:12" x14ac:dyDescent="0.2">
      <c r="A27" s="123"/>
      <c r="B27" s="38"/>
      <c r="C27" s="66"/>
      <c r="D27" s="40"/>
      <c r="E27" s="22"/>
      <c r="F27" s="22"/>
      <c r="G27" s="25"/>
      <c r="H27" s="25"/>
      <c r="I27" s="25"/>
      <c r="J27" s="124"/>
      <c r="K27" s="124"/>
      <c r="L27" s="34">
        <f t="shared" si="0"/>
        <v>151813.6</v>
      </c>
    </row>
    <row r="28" spans="1:12" x14ac:dyDescent="0.2">
      <c r="A28" s="113">
        <v>45834</v>
      </c>
      <c r="B28" s="276" t="s">
        <v>522</v>
      </c>
      <c r="C28" s="190">
        <v>45756</v>
      </c>
      <c r="D28" s="191" t="s">
        <v>14</v>
      </c>
      <c r="E28" s="169" t="s">
        <v>13</v>
      </c>
      <c r="F28" s="28">
        <v>2024010</v>
      </c>
      <c r="G28" s="31"/>
      <c r="H28" s="31"/>
      <c r="I28" s="31"/>
      <c r="J28" s="120"/>
      <c r="K28" s="120">
        <v>1221.76</v>
      </c>
      <c r="L28" s="34">
        <f t="shared" si="0"/>
        <v>153035.35999999999</v>
      </c>
    </row>
    <row r="29" spans="1:12" x14ac:dyDescent="0.2">
      <c r="A29" s="24"/>
      <c r="B29" s="85"/>
      <c r="C29" s="80"/>
      <c r="D29" s="84"/>
      <c r="E29" s="57"/>
      <c r="F29" s="79"/>
      <c r="G29" s="25"/>
      <c r="H29" s="25"/>
      <c r="I29" s="25"/>
      <c r="J29" s="26"/>
      <c r="K29" s="27"/>
      <c r="L29" s="34">
        <f t="shared" si="0"/>
        <v>153035.35999999999</v>
      </c>
    </row>
    <row r="30" spans="1:12" x14ac:dyDescent="0.2">
      <c r="A30" s="113">
        <v>45838</v>
      </c>
      <c r="B30" s="233">
        <v>21</v>
      </c>
      <c r="C30" s="234">
        <v>45819</v>
      </c>
      <c r="D30" s="235" t="s">
        <v>523</v>
      </c>
      <c r="E30" s="236" t="s">
        <v>524</v>
      </c>
      <c r="F30" s="235" t="s">
        <v>81</v>
      </c>
      <c r="G30" s="31"/>
      <c r="H30" s="31"/>
      <c r="I30" s="31"/>
      <c r="J30" s="120">
        <v>10062.6</v>
      </c>
      <c r="K30" s="120"/>
      <c r="L30" s="34">
        <f t="shared" si="0"/>
        <v>142972.76</v>
      </c>
    </row>
    <row r="31" spans="1:12" x14ac:dyDescent="0.2">
      <c r="A31" s="24"/>
      <c r="B31" s="9"/>
      <c r="C31" s="10"/>
      <c r="D31" s="67"/>
      <c r="E31" s="67"/>
      <c r="F31" s="79"/>
      <c r="G31" s="25"/>
      <c r="H31" s="25"/>
      <c r="I31" s="25"/>
      <c r="J31" s="26"/>
      <c r="K31" s="27"/>
      <c r="L31" s="34">
        <f t="shared" si="0"/>
        <v>142972.76</v>
      </c>
    </row>
    <row r="32" spans="1:12" x14ac:dyDescent="0.2">
      <c r="A32" s="113">
        <v>45838</v>
      </c>
      <c r="B32" s="233">
        <v>75511</v>
      </c>
      <c r="C32" s="234">
        <v>45782</v>
      </c>
      <c r="D32" s="235" t="s">
        <v>64</v>
      </c>
      <c r="E32" s="236" t="s">
        <v>65</v>
      </c>
      <c r="F32" s="235" t="s">
        <v>81</v>
      </c>
      <c r="G32" s="31"/>
      <c r="H32" s="31"/>
      <c r="I32" s="31"/>
      <c r="J32" s="120">
        <v>881.79</v>
      </c>
      <c r="K32" s="120"/>
      <c r="L32" s="34">
        <f t="shared" si="0"/>
        <v>142090.97</v>
      </c>
    </row>
    <row r="33" spans="1:12" ht="25.5" x14ac:dyDescent="0.2">
      <c r="A33" s="113">
        <v>45838</v>
      </c>
      <c r="B33" s="233">
        <v>148</v>
      </c>
      <c r="C33" s="234">
        <v>45808</v>
      </c>
      <c r="D33" s="235" t="s">
        <v>525</v>
      </c>
      <c r="E33" s="235" t="s">
        <v>526</v>
      </c>
      <c r="F33" s="235" t="s">
        <v>81</v>
      </c>
      <c r="G33" s="31"/>
      <c r="H33" s="31"/>
      <c r="I33" s="31"/>
      <c r="J33" s="32">
        <v>3229</v>
      </c>
      <c r="K33" s="33"/>
      <c r="L33" s="34">
        <f t="shared" si="0"/>
        <v>138861.97</v>
      </c>
    </row>
    <row r="34" spans="1:12" x14ac:dyDescent="0.2">
      <c r="A34" s="113">
        <v>45838</v>
      </c>
      <c r="B34" s="233">
        <v>580</v>
      </c>
      <c r="C34" s="234">
        <v>45808</v>
      </c>
      <c r="D34" s="235" t="s">
        <v>70</v>
      </c>
      <c r="E34" s="235" t="s">
        <v>71</v>
      </c>
      <c r="F34" s="236" t="s">
        <v>81</v>
      </c>
      <c r="G34" s="31"/>
      <c r="H34" s="31"/>
      <c r="I34" s="31"/>
      <c r="J34" s="32">
        <v>852.39</v>
      </c>
      <c r="K34" s="33"/>
      <c r="L34" s="34">
        <f t="shared" si="0"/>
        <v>138009.57999999999</v>
      </c>
    </row>
    <row r="35" spans="1:12" x14ac:dyDescent="0.2">
      <c r="A35" s="113">
        <v>45838</v>
      </c>
      <c r="B35" s="233">
        <v>1820790</v>
      </c>
      <c r="C35" s="234">
        <v>45815</v>
      </c>
      <c r="D35" s="235" t="s">
        <v>252</v>
      </c>
      <c r="E35" s="235" t="s">
        <v>253</v>
      </c>
      <c r="F35" s="236" t="s">
        <v>81</v>
      </c>
      <c r="G35" s="31"/>
      <c r="H35" s="31"/>
      <c r="I35" s="31"/>
      <c r="J35" s="32">
        <v>253.2</v>
      </c>
      <c r="K35" s="33"/>
      <c r="L35" s="34">
        <f t="shared" si="0"/>
        <v>137756.38</v>
      </c>
    </row>
    <row r="36" spans="1:12" x14ac:dyDescent="0.2">
      <c r="A36" s="113">
        <v>45838</v>
      </c>
      <c r="B36" s="233" t="s">
        <v>527</v>
      </c>
      <c r="C36" s="234">
        <v>45835</v>
      </c>
      <c r="D36" s="235" t="s">
        <v>528</v>
      </c>
      <c r="E36" s="235" t="s">
        <v>529</v>
      </c>
      <c r="F36" s="236" t="s">
        <v>81</v>
      </c>
      <c r="G36" s="31"/>
      <c r="H36" s="31"/>
      <c r="I36" s="31"/>
      <c r="J36" s="32">
        <v>1609.92</v>
      </c>
      <c r="K36" s="33"/>
      <c r="L36" s="34">
        <f t="shared" si="0"/>
        <v>136146.46</v>
      </c>
    </row>
    <row r="37" spans="1:12" x14ac:dyDescent="0.2">
      <c r="A37" s="24"/>
      <c r="B37" s="9"/>
      <c r="C37" s="10"/>
      <c r="D37" s="67"/>
      <c r="E37" s="67"/>
      <c r="F37" s="22"/>
      <c r="G37" s="25"/>
      <c r="H37" s="25"/>
      <c r="I37" s="25"/>
      <c r="J37" s="124"/>
      <c r="K37" s="124"/>
      <c r="L37" s="34">
        <f t="shared" si="0"/>
        <v>136146.46</v>
      </c>
    </row>
    <row r="38" spans="1:12" x14ac:dyDescent="0.2">
      <c r="A38" s="113">
        <v>45838</v>
      </c>
      <c r="B38" s="233">
        <v>4</v>
      </c>
      <c r="C38" s="234">
        <v>45790</v>
      </c>
      <c r="D38" s="236" t="s">
        <v>530</v>
      </c>
      <c r="E38" s="236" t="s">
        <v>531</v>
      </c>
      <c r="F38" s="330">
        <v>2023073</v>
      </c>
      <c r="G38" s="31"/>
      <c r="H38" s="31"/>
      <c r="I38" s="31"/>
      <c r="J38" s="32">
        <v>960.15</v>
      </c>
      <c r="K38" s="33"/>
      <c r="L38" s="34">
        <f t="shared" si="0"/>
        <v>135186.31</v>
      </c>
    </row>
    <row r="39" spans="1:12" ht="25.5" x14ac:dyDescent="0.2">
      <c r="A39" s="113">
        <v>45838</v>
      </c>
      <c r="B39" s="233" t="s">
        <v>533</v>
      </c>
      <c r="C39" s="234">
        <v>45825</v>
      </c>
      <c r="D39" s="236" t="s">
        <v>534</v>
      </c>
      <c r="E39" s="236" t="s">
        <v>535</v>
      </c>
      <c r="F39" s="330">
        <v>2023073</v>
      </c>
      <c r="G39" s="31"/>
      <c r="H39" s="31"/>
      <c r="I39" s="31"/>
      <c r="J39" s="32">
        <v>2576</v>
      </c>
      <c r="K39" s="33"/>
      <c r="L39" s="34">
        <f t="shared" si="0"/>
        <v>132610.31</v>
      </c>
    </row>
    <row r="40" spans="1:12" ht="25.5" x14ac:dyDescent="0.2">
      <c r="A40" s="113">
        <v>45838</v>
      </c>
      <c r="B40" s="336" t="s">
        <v>536</v>
      </c>
      <c r="C40" s="337">
        <v>45826</v>
      </c>
      <c r="D40" s="235" t="s">
        <v>537</v>
      </c>
      <c r="E40" s="236" t="s">
        <v>538</v>
      </c>
      <c r="F40" s="28">
        <v>2023073</v>
      </c>
      <c r="G40" s="31"/>
      <c r="H40" s="31"/>
      <c r="I40" s="31"/>
      <c r="J40" s="120">
        <v>540</v>
      </c>
      <c r="K40" s="120"/>
      <c r="L40" s="34">
        <f t="shared" si="0"/>
        <v>132070.31</v>
      </c>
    </row>
    <row r="41" spans="1:12" ht="25.5" x14ac:dyDescent="0.2">
      <c r="A41" s="113">
        <v>45838</v>
      </c>
      <c r="B41" s="302">
        <v>18</v>
      </c>
      <c r="C41" s="290">
        <v>45834</v>
      </c>
      <c r="D41" s="284" t="s">
        <v>540</v>
      </c>
      <c r="E41" s="236" t="s">
        <v>541</v>
      </c>
      <c r="F41" s="28">
        <v>2023073</v>
      </c>
      <c r="G41" s="31"/>
      <c r="H41" s="31"/>
      <c r="I41" s="31"/>
      <c r="J41" s="120">
        <v>2616</v>
      </c>
      <c r="K41" s="120"/>
      <c r="L41" s="34">
        <f t="shared" si="0"/>
        <v>129454.31</v>
      </c>
    </row>
    <row r="42" spans="1:12" x14ac:dyDescent="0.2">
      <c r="A42" s="24"/>
      <c r="B42" s="9"/>
      <c r="C42" s="10"/>
      <c r="D42" s="67"/>
      <c r="E42" s="67"/>
      <c r="F42" s="79"/>
      <c r="G42" s="25"/>
      <c r="H42" s="25"/>
      <c r="I42" s="25"/>
      <c r="J42" s="26"/>
      <c r="K42" s="27"/>
      <c r="L42" s="34">
        <f t="shared" si="0"/>
        <v>129454.31</v>
      </c>
    </row>
    <row r="43" spans="1:12" x14ac:dyDescent="0.2">
      <c r="A43" s="113">
        <v>45838</v>
      </c>
      <c r="B43" s="233">
        <v>39</v>
      </c>
      <c r="C43" s="234">
        <v>45824</v>
      </c>
      <c r="D43" s="236" t="s">
        <v>532</v>
      </c>
      <c r="E43" s="236" t="s">
        <v>531</v>
      </c>
      <c r="F43" s="28">
        <v>2023073</v>
      </c>
      <c r="G43" s="31"/>
      <c r="H43" s="31"/>
      <c r="I43" s="31"/>
      <c r="J43" s="120">
        <v>18060</v>
      </c>
      <c r="K43" s="120"/>
      <c r="L43" s="34">
        <f t="shared" si="0"/>
        <v>111394.31</v>
      </c>
    </row>
    <row r="44" spans="1:12" x14ac:dyDescent="0.2">
      <c r="A44" s="24"/>
      <c r="B44" s="9"/>
      <c r="C44" s="10"/>
      <c r="D44" s="67"/>
      <c r="E44" s="67"/>
      <c r="F44" s="8"/>
      <c r="G44" s="74"/>
      <c r="H44" s="74"/>
      <c r="I44" s="74"/>
      <c r="J44" s="69"/>
      <c r="K44" s="75"/>
      <c r="L44" s="34">
        <f t="shared" si="0"/>
        <v>111394.31</v>
      </c>
    </row>
    <row r="45" spans="1:12" x14ac:dyDescent="0.2">
      <c r="A45" s="113">
        <v>45838</v>
      </c>
      <c r="B45" s="311">
        <v>18</v>
      </c>
      <c r="C45" s="312">
        <v>45827</v>
      </c>
      <c r="D45" s="338" t="s">
        <v>539</v>
      </c>
      <c r="E45" s="339" t="s">
        <v>531</v>
      </c>
      <c r="F45" s="330">
        <v>2023073</v>
      </c>
      <c r="G45" s="31"/>
      <c r="H45" s="31"/>
      <c r="I45" s="31"/>
      <c r="J45" s="32">
        <v>13280</v>
      </c>
      <c r="K45" s="33"/>
      <c r="L45" s="34">
        <f t="shared" si="0"/>
        <v>98114.31</v>
      </c>
    </row>
    <row r="46" spans="1:12" x14ac:dyDescent="0.2">
      <c r="A46" s="24"/>
      <c r="B46" s="9"/>
      <c r="C46" s="10"/>
      <c r="D46" s="67"/>
      <c r="E46" s="67"/>
      <c r="F46" s="163"/>
      <c r="G46" s="74"/>
      <c r="H46" s="74"/>
      <c r="I46" s="74"/>
      <c r="J46" s="69"/>
      <c r="K46" s="75"/>
      <c r="L46" s="34">
        <f t="shared" si="0"/>
        <v>98114.31</v>
      </c>
    </row>
    <row r="47" spans="1:12" x14ac:dyDescent="0.2">
      <c r="A47" s="113">
        <v>45838</v>
      </c>
      <c r="B47" s="233">
        <v>96</v>
      </c>
      <c r="C47" s="234">
        <v>45693</v>
      </c>
      <c r="D47" s="235" t="s">
        <v>542</v>
      </c>
      <c r="E47" s="236" t="s">
        <v>543</v>
      </c>
      <c r="F47" s="28">
        <v>2023076</v>
      </c>
      <c r="G47" s="31"/>
      <c r="H47" s="31"/>
      <c r="I47" s="31"/>
      <c r="J47" s="120">
        <v>640</v>
      </c>
      <c r="K47" s="120"/>
      <c r="L47" s="34">
        <f t="shared" si="0"/>
        <v>97474.31</v>
      </c>
    </row>
    <row r="48" spans="1:12" x14ac:dyDescent="0.2">
      <c r="A48" s="24"/>
      <c r="B48" s="9"/>
      <c r="C48" s="10"/>
      <c r="D48" s="67"/>
      <c r="E48" s="67"/>
      <c r="F48" s="79"/>
      <c r="G48" s="25"/>
      <c r="H48" s="25"/>
      <c r="I48" s="25"/>
      <c r="J48" s="26"/>
      <c r="K48" s="27"/>
      <c r="L48" s="34">
        <f t="shared" si="0"/>
        <v>97474.31</v>
      </c>
    </row>
    <row r="49" spans="1:12" x14ac:dyDescent="0.2">
      <c r="A49" s="113">
        <v>45838</v>
      </c>
      <c r="B49" s="233">
        <v>45</v>
      </c>
      <c r="C49" s="234">
        <v>45817</v>
      </c>
      <c r="D49" s="235" t="s">
        <v>396</v>
      </c>
      <c r="E49" s="284" t="s">
        <v>544</v>
      </c>
      <c r="F49" s="50">
        <v>2024064</v>
      </c>
      <c r="G49" s="31"/>
      <c r="H49" s="31"/>
      <c r="I49" s="31"/>
      <c r="J49" s="32">
        <v>6605</v>
      </c>
      <c r="K49" s="33"/>
      <c r="L49" s="34">
        <f t="shared" si="0"/>
        <v>90869.31</v>
      </c>
    </row>
    <row r="50" spans="1:12" x14ac:dyDescent="0.2">
      <c r="A50" s="24"/>
      <c r="B50" s="9"/>
      <c r="C50" s="10"/>
      <c r="D50" s="67"/>
      <c r="E50" s="67"/>
      <c r="F50" s="8"/>
      <c r="G50" s="25"/>
      <c r="H50" s="25"/>
      <c r="I50" s="25"/>
      <c r="J50" s="26"/>
      <c r="K50" s="27"/>
      <c r="L50" s="34">
        <f t="shared" si="0"/>
        <v>90869.31</v>
      </c>
    </row>
    <row r="51" spans="1:12" x14ac:dyDescent="0.2">
      <c r="A51" s="113">
        <v>45838</v>
      </c>
      <c r="B51" s="233">
        <v>265</v>
      </c>
      <c r="C51" s="234">
        <v>45699</v>
      </c>
      <c r="D51" s="235" t="s">
        <v>545</v>
      </c>
      <c r="E51" s="235" t="s">
        <v>377</v>
      </c>
      <c r="F51" s="50">
        <v>2024060</v>
      </c>
      <c r="G51" s="31"/>
      <c r="H51" s="31"/>
      <c r="I51" s="31"/>
      <c r="J51" s="32">
        <v>2928</v>
      </c>
      <c r="K51" s="33"/>
      <c r="L51" s="34">
        <f t="shared" si="0"/>
        <v>87941.31</v>
      </c>
    </row>
    <row r="52" spans="1:12" x14ac:dyDescent="0.2">
      <c r="A52" s="113">
        <v>45838</v>
      </c>
      <c r="B52" s="233">
        <v>461</v>
      </c>
      <c r="C52" s="234">
        <v>45716</v>
      </c>
      <c r="D52" s="235" t="s">
        <v>366</v>
      </c>
      <c r="E52" s="236" t="s">
        <v>367</v>
      </c>
      <c r="F52" s="50">
        <v>2024071</v>
      </c>
      <c r="G52" s="31"/>
      <c r="H52" s="31"/>
      <c r="I52" s="31"/>
      <c r="J52" s="32">
        <v>1045</v>
      </c>
      <c r="K52" s="33"/>
      <c r="L52" s="34">
        <f t="shared" si="0"/>
        <v>86896.31</v>
      </c>
    </row>
    <row r="53" spans="1:12" ht="25.5" x14ac:dyDescent="0.2">
      <c r="A53" s="113">
        <v>45838</v>
      </c>
      <c r="B53" s="311">
        <v>50</v>
      </c>
      <c r="C53" s="312">
        <v>45777</v>
      </c>
      <c r="D53" s="292" t="s">
        <v>93</v>
      </c>
      <c r="E53" s="292" t="s">
        <v>94</v>
      </c>
      <c r="F53" s="50">
        <v>2024064</v>
      </c>
      <c r="G53" s="31"/>
      <c r="H53" s="31"/>
      <c r="I53" s="31"/>
      <c r="J53" s="32">
        <v>90.16</v>
      </c>
      <c r="K53" s="33"/>
      <c r="L53" s="34">
        <f t="shared" si="0"/>
        <v>86806.15</v>
      </c>
    </row>
    <row r="54" spans="1:12" x14ac:dyDescent="0.2">
      <c r="A54" s="113">
        <v>45838</v>
      </c>
      <c r="B54" s="233">
        <v>38</v>
      </c>
      <c r="C54" s="234">
        <v>45777</v>
      </c>
      <c r="D54" s="235" t="s">
        <v>262</v>
      </c>
      <c r="E54" s="116" t="s">
        <v>546</v>
      </c>
      <c r="F54" s="50">
        <v>2025010</v>
      </c>
      <c r="G54" s="31"/>
      <c r="H54" s="31"/>
      <c r="I54" s="31"/>
      <c r="J54" s="32">
        <v>374.08</v>
      </c>
      <c r="K54" s="33"/>
      <c r="L54" s="34">
        <f t="shared" si="0"/>
        <v>86432.07</v>
      </c>
    </row>
    <row r="55" spans="1:12" x14ac:dyDescent="0.2">
      <c r="A55" s="113">
        <v>45838</v>
      </c>
      <c r="B55" s="257">
        <v>32</v>
      </c>
      <c r="C55" s="258">
        <v>45799</v>
      </c>
      <c r="D55" s="317" t="s">
        <v>182</v>
      </c>
      <c r="E55" s="236" t="s">
        <v>547</v>
      </c>
      <c r="F55" s="50">
        <v>2024030</v>
      </c>
      <c r="G55" s="31"/>
      <c r="H55" s="31"/>
      <c r="I55" s="31"/>
      <c r="J55" s="32">
        <v>500</v>
      </c>
      <c r="K55" s="33"/>
      <c r="L55" s="34">
        <f t="shared" si="0"/>
        <v>85932.07</v>
      </c>
    </row>
    <row r="56" spans="1:12" x14ac:dyDescent="0.2">
      <c r="A56" s="113">
        <v>45838</v>
      </c>
      <c r="B56" s="257">
        <v>33</v>
      </c>
      <c r="C56" s="258">
        <v>45799</v>
      </c>
      <c r="D56" s="317" t="s">
        <v>182</v>
      </c>
      <c r="E56" s="236" t="s">
        <v>548</v>
      </c>
      <c r="F56" s="50">
        <v>2024053</v>
      </c>
      <c r="G56" s="31"/>
      <c r="H56" s="31"/>
      <c r="I56" s="31"/>
      <c r="J56" s="32">
        <v>400</v>
      </c>
      <c r="K56" s="33"/>
      <c r="L56" s="34">
        <f t="shared" si="0"/>
        <v>85532.07</v>
      </c>
    </row>
    <row r="57" spans="1:12" ht="13.5" customHeight="1" x14ac:dyDescent="0.2">
      <c r="A57" s="113">
        <v>45838</v>
      </c>
      <c r="B57" s="233" t="s">
        <v>549</v>
      </c>
      <c r="C57" s="234">
        <v>45785</v>
      </c>
      <c r="D57" s="235" t="s">
        <v>481</v>
      </c>
      <c r="E57" s="116" t="s">
        <v>457</v>
      </c>
      <c r="F57" s="50">
        <v>2025002</v>
      </c>
      <c r="G57" s="118"/>
      <c r="H57" s="118"/>
      <c r="I57" s="118"/>
      <c r="J57" s="120">
        <v>120</v>
      </c>
      <c r="K57" s="120"/>
      <c r="L57" s="34">
        <f t="shared" si="0"/>
        <v>85412.07</v>
      </c>
    </row>
    <row r="58" spans="1:12" ht="13.5" customHeight="1" x14ac:dyDescent="0.2">
      <c r="A58" s="113">
        <v>45838</v>
      </c>
      <c r="B58" s="233">
        <v>5</v>
      </c>
      <c r="C58" s="234">
        <v>45820</v>
      </c>
      <c r="D58" s="235" t="s">
        <v>550</v>
      </c>
      <c r="E58" s="284" t="s">
        <v>377</v>
      </c>
      <c r="F58" s="294">
        <v>2024060</v>
      </c>
      <c r="G58" s="118"/>
      <c r="H58" s="118"/>
      <c r="I58" s="118"/>
      <c r="J58" s="120">
        <v>501.64</v>
      </c>
      <c r="K58" s="120"/>
      <c r="L58" s="34">
        <f t="shared" si="0"/>
        <v>84910.43</v>
      </c>
    </row>
    <row r="59" spans="1:12" ht="13.5" customHeight="1" x14ac:dyDescent="0.2">
      <c r="A59" s="113">
        <v>45838</v>
      </c>
      <c r="B59" s="233">
        <v>907</v>
      </c>
      <c r="C59" s="234">
        <v>45824</v>
      </c>
      <c r="D59" s="235" t="s">
        <v>551</v>
      </c>
      <c r="E59" s="235" t="s">
        <v>552</v>
      </c>
      <c r="F59" s="50">
        <v>2024063</v>
      </c>
      <c r="G59" s="118"/>
      <c r="H59" s="118"/>
      <c r="I59" s="118"/>
      <c r="J59" s="120">
        <v>505.42</v>
      </c>
      <c r="K59" s="120"/>
      <c r="L59" s="34">
        <f t="shared" si="0"/>
        <v>84405.01</v>
      </c>
    </row>
    <row r="60" spans="1:12" ht="13.5" customHeight="1" x14ac:dyDescent="0.2">
      <c r="A60" s="113">
        <v>45838</v>
      </c>
      <c r="B60" s="233">
        <v>296</v>
      </c>
      <c r="C60" s="234">
        <v>45824</v>
      </c>
      <c r="D60" s="235" t="s">
        <v>314</v>
      </c>
      <c r="E60" s="284" t="s">
        <v>460</v>
      </c>
      <c r="F60" s="115">
        <v>2024085</v>
      </c>
      <c r="G60" s="118"/>
      <c r="H60" s="118"/>
      <c r="I60" s="118"/>
      <c r="J60" s="120">
        <v>240</v>
      </c>
      <c r="K60" s="120"/>
      <c r="L60" s="34">
        <f t="shared" si="0"/>
        <v>84165.01</v>
      </c>
    </row>
    <row r="61" spans="1:12" x14ac:dyDescent="0.2">
      <c r="A61" s="113">
        <v>45838</v>
      </c>
      <c r="B61" s="302">
        <v>43</v>
      </c>
      <c r="C61" s="290">
        <v>45834</v>
      </c>
      <c r="D61" s="284" t="s">
        <v>400</v>
      </c>
      <c r="E61" s="236" t="s">
        <v>553</v>
      </c>
      <c r="F61" s="50">
        <v>2025038</v>
      </c>
      <c r="G61" s="277"/>
      <c r="H61" s="31"/>
      <c r="I61" s="31"/>
      <c r="J61" s="301">
        <v>1233.23</v>
      </c>
      <c r="K61" s="335"/>
      <c r="L61" s="34">
        <f t="shared" si="0"/>
        <v>82931.78</v>
      </c>
    </row>
    <row r="62" spans="1:12" x14ac:dyDescent="0.2">
      <c r="A62" s="113">
        <v>45838</v>
      </c>
      <c r="B62" s="302">
        <v>44</v>
      </c>
      <c r="C62" s="290">
        <v>45834</v>
      </c>
      <c r="D62" s="284" t="s">
        <v>400</v>
      </c>
      <c r="E62" s="236" t="s">
        <v>554</v>
      </c>
      <c r="F62" s="50">
        <v>2025039</v>
      </c>
      <c r="G62" s="277"/>
      <c r="H62" s="31"/>
      <c r="I62" s="31"/>
      <c r="J62" s="32">
        <v>1336</v>
      </c>
      <c r="K62" s="335"/>
      <c r="L62" s="34">
        <f t="shared" si="0"/>
        <v>81595.78</v>
      </c>
    </row>
    <row r="63" spans="1:12" x14ac:dyDescent="0.2">
      <c r="A63" s="113">
        <v>45838</v>
      </c>
      <c r="B63" s="302" t="s">
        <v>555</v>
      </c>
      <c r="C63" s="341">
        <v>45820</v>
      </c>
      <c r="D63" s="259" t="s">
        <v>556</v>
      </c>
      <c r="E63" s="259" t="s">
        <v>557</v>
      </c>
      <c r="F63" s="50">
        <v>2024063</v>
      </c>
      <c r="G63" s="277"/>
      <c r="H63" s="31"/>
      <c r="I63" s="31"/>
      <c r="J63" s="32">
        <v>3562</v>
      </c>
      <c r="K63" s="335"/>
      <c r="L63" s="34">
        <f t="shared" si="0"/>
        <v>78033.78</v>
      </c>
    </row>
    <row r="64" spans="1:12" x14ac:dyDescent="0.2">
      <c r="A64" s="113">
        <v>45838</v>
      </c>
      <c r="B64" s="257" t="s">
        <v>558</v>
      </c>
      <c r="C64" s="234">
        <v>45820</v>
      </c>
      <c r="D64" s="235" t="s">
        <v>559</v>
      </c>
      <c r="E64" s="235" t="s">
        <v>557</v>
      </c>
      <c r="F64" s="50">
        <v>2024063</v>
      </c>
      <c r="G64" s="277"/>
      <c r="H64" s="31"/>
      <c r="I64" s="31"/>
      <c r="J64" s="32">
        <v>766</v>
      </c>
      <c r="K64" s="335"/>
      <c r="L64" s="34">
        <f t="shared" si="0"/>
        <v>77267.78</v>
      </c>
    </row>
    <row r="65" spans="1:12" x14ac:dyDescent="0.2">
      <c r="A65" s="113">
        <v>45838</v>
      </c>
      <c r="B65" s="233" t="s">
        <v>560</v>
      </c>
      <c r="C65" s="234">
        <v>45820</v>
      </c>
      <c r="D65" s="235" t="s">
        <v>561</v>
      </c>
      <c r="E65" s="235" t="s">
        <v>552</v>
      </c>
      <c r="F65" s="50">
        <v>2024063</v>
      </c>
      <c r="G65" s="277"/>
      <c r="H65" s="31"/>
      <c r="I65" s="31"/>
      <c r="J65" s="32">
        <v>78</v>
      </c>
      <c r="K65" s="335"/>
      <c r="L65" s="34">
        <f t="shared" si="0"/>
        <v>77189.78</v>
      </c>
    </row>
    <row r="66" spans="1:12" x14ac:dyDescent="0.2">
      <c r="A66" s="113">
        <v>45838</v>
      </c>
      <c r="B66" s="233" t="s">
        <v>562</v>
      </c>
      <c r="C66" s="234">
        <v>45820</v>
      </c>
      <c r="D66" s="235" t="s">
        <v>563</v>
      </c>
      <c r="E66" s="235" t="s">
        <v>552</v>
      </c>
      <c r="F66" s="50">
        <v>2024063</v>
      </c>
      <c r="G66" s="277"/>
      <c r="H66" s="31"/>
      <c r="I66" s="31"/>
      <c r="J66" s="32">
        <v>78</v>
      </c>
      <c r="K66" s="335"/>
      <c r="L66" s="34">
        <f t="shared" si="0"/>
        <v>77111.78</v>
      </c>
    </row>
    <row r="67" spans="1:12" x14ac:dyDescent="0.2">
      <c r="A67" s="113">
        <v>45838</v>
      </c>
      <c r="B67" s="233" t="s">
        <v>564</v>
      </c>
      <c r="C67" s="234">
        <v>45820</v>
      </c>
      <c r="D67" s="235" t="s">
        <v>565</v>
      </c>
      <c r="E67" s="235" t="s">
        <v>552</v>
      </c>
      <c r="F67" s="50">
        <v>2024063</v>
      </c>
      <c r="G67" s="277"/>
      <c r="H67" s="31"/>
      <c r="I67" s="31"/>
      <c r="J67" s="32">
        <v>78</v>
      </c>
      <c r="K67" s="335"/>
      <c r="L67" s="34">
        <f t="shared" si="0"/>
        <v>77033.78</v>
      </c>
    </row>
    <row r="68" spans="1:12" x14ac:dyDescent="0.2">
      <c r="A68" s="113">
        <v>45838</v>
      </c>
      <c r="B68" s="233" t="s">
        <v>566</v>
      </c>
      <c r="C68" s="234">
        <v>45820</v>
      </c>
      <c r="D68" s="235" t="s">
        <v>123</v>
      </c>
      <c r="E68" s="235" t="s">
        <v>567</v>
      </c>
      <c r="F68" s="50">
        <v>2025005</v>
      </c>
      <c r="G68" s="277"/>
      <c r="H68" s="31"/>
      <c r="I68" s="31"/>
      <c r="J68" s="32">
        <v>158</v>
      </c>
      <c r="K68" s="335"/>
      <c r="L68" s="34">
        <f t="shared" si="0"/>
        <v>76875.78</v>
      </c>
    </row>
    <row r="69" spans="1:12" x14ac:dyDescent="0.2">
      <c r="A69" s="113">
        <v>45838</v>
      </c>
      <c r="B69" s="233" t="s">
        <v>568</v>
      </c>
      <c r="C69" s="234">
        <v>45820</v>
      </c>
      <c r="D69" s="235" t="s">
        <v>123</v>
      </c>
      <c r="E69" s="235" t="s">
        <v>569</v>
      </c>
      <c r="F69" s="50">
        <v>2025008</v>
      </c>
      <c r="G69" s="277"/>
      <c r="H69" s="31"/>
      <c r="I69" s="31"/>
      <c r="J69" s="32">
        <v>158</v>
      </c>
      <c r="K69" s="335"/>
      <c r="L69" s="34">
        <f t="shared" si="0"/>
        <v>76717.78</v>
      </c>
    </row>
    <row r="70" spans="1:12" x14ac:dyDescent="0.2">
      <c r="A70" s="113">
        <v>45838</v>
      </c>
      <c r="B70" s="233" t="s">
        <v>570</v>
      </c>
      <c r="C70" s="234">
        <v>45820</v>
      </c>
      <c r="D70" s="235" t="s">
        <v>160</v>
      </c>
      <c r="E70" s="235" t="s">
        <v>567</v>
      </c>
      <c r="F70" s="50">
        <v>2025008</v>
      </c>
      <c r="G70" s="277"/>
      <c r="H70" s="31"/>
      <c r="I70" s="31"/>
      <c r="J70" s="32">
        <v>158</v>
      </c>
      <c r="K70" s="335"/>
      <c r="L70" s="34">
        <f t="shared" si="0"/>
        <v>76559.78</v>
      </c>
    </row>
    <row r="71" spans="1:12" x14ac:dyDescent="0.2">
      <c r="A71" s="113">
        <v>45838</v>
      </c>
      <c r="B71" s="233">
        <v>9</v>
      </c>
      <c r="C71" s="234">
        <v>45824</v>
      </c>
      <c r="D71" s="235" t="s">
        <v>571</v>
      </c>
      <c r="E71" s="235" t="s">
        <v>557</v>
      </c>
      <c r="F71" s="50">
        <v>2024063</v>
      </c>
      <c r="G71" s="277"/>
      <c r="H71" s="31"/>
      <c r="I71" s="31"/>
      <c r="J71" s="32">
        <v>1440</v>
      </c>
      <c r="K71" s="335"/>
      <c r="L71" s="34">
        <f t="shared" si="0"/>
        <v>75119.78</v>
      </c>
    </row>
    <row r="72" spans="1:12" x14ac:dyDescent="0.2">
      <c r="A72" s="113">
        <v>45838</v>
      </c>
      <c r="B72" s="336">
        <v>35</v>
      </c>
      <c r="C72" s="337">
        <v>45825</v>
      </c>
      <c r="D72" s="340" t="s">
        <v>182</v>
      </c>
      <c r="E72" s="339" t="s">
        <v>548</v>
      </c>
      <c r="F72" s="50">
        <v>2024053</v>
      </c>
      <c r="G72" s="118"/>
      <c r="H72" s="118"/>
      <c r="I72" s="118"/>
      <c r="J72" s="120">
        <v>1000</v>
      </c>
      <c r="K72" s="120"/>
      <c r="L72" s="34">
        <f t="shared" ref="L72:L100" si="1">+L71+K72-J72</f>
        <v>74119.78</v>
      </c>
    </row>
    <row r="73" spans="1:12" x14ac:dyDescent="0.2">
      <c r="A73" s="113">
        <v>45838</v>
      </c>
      <c r="B73" s="302">
        <v>17</v>
      </c>
      <c r="C73" s="290">
        <v>45832</v>
      </c>
      <c r="D73" s="284" t="s">
        <v>388</v>
      </c>
      <c r="E73" s="291" t="s">
        <v>407</v>
      </c>
      <c r="F73" s="50">
        <v>2025007</v>
      </c>
      <c r="G73" s="118"/>
      <c r="H73" s="118"/>
      <c r="I73" s="118"/>
      <c r="J73" s="120">
        <v>400</v>
      </c>
      <c r="K73" s="120"/>
      <c r="L73" s="34">
        <f t="shared" si="1"/>
        <v>73719.78</v>
      </c>
    </row>
    <row r="74" spans="1:12" x14ac:dyDescent="0.2">
      <c r="A74" s="113">
        <v>45838</v>
      </c>
      <c r="B74" s="302">
        <v>18</v>
      </c>
      <c r="C74" s="290">
        <v>45832</v>
      </c>
      <c r="D74" s="284" t="s">
        <v>388</v>
      </c>
      <c r="E74" s="291" t="s">
        <v>572</v>
      </c>
      <c r="F74" s="50">
        <v>2025027</v>
      </c>
      <c r="G74" s="118"/>
      <c r="H74" s="118"/>
      <c r="I74" s="118"/>
      <c r="J74" s="120">
        <v>400</v>
      </c>
      <c r="K74" s="120"/>
      <c r="L74" s="34">
        <f t="shared" si="1"/>
        <v>73319.78</v>
      </c>
    </row>
    <row r="75" spans="1:12" x14ac:dyDescent="0.2">
      <c r="A75" s="113">
        <v>45838</v>
      </c>
      <c r="B75" s="302">
        <v>19</v>
      </c>
      <c r="C75" s="290">
        <v>45832</v>
      </c>
      <c r="D75" s="284" t="s">
        <v>388</v>
      </c>
      <c r="E75" s="291" t="s">
        <v>409</v>
      </c>
      <c r="F75" s="50">
        <v>2025014</v>
      </c>
      <c r="G75" s="277"/>
      <c r="H75" s="31"/>
      <c r="I75" s="31"/>
      <c r="J75" s="32">
        <v>400</v>
      </c>
      <c r="K75" s="335"/>
      <c r="L75" s="34">
        <f t="shared" si="1"/>
        <v>72919.78</v>
      </c>
    </row>
    <row r="76" spans="1:12" x14ac:dyDescent="0.2">
      <c r="A76" s="113">
        <v>45838</v>
      </c>
      <c r="B76" s="302">
        <v>20</v>
      </c>
      <c r="C76" s="290">
        <v>45832</v>
      </c>
      <c r="D76" s="284" t="s">
        <v>388</v>
      </c>
      <c r="E76" s="291" t="s">
        <v>573</v>
      </c>
      <c r="F76" s="169">
        <v>2025030</v>
      </c>
      <c r="G76" s="118"/>
      <c r="H76" s="280"/>
      <c r="I76" s="280"/>
      <c r="J76" s="92">
        <v>300</v>
      </c>
      <c r="K76" s="120"/>
      <c r="L76" s="34">
        <f t="shared" si="1"/>
        <v>72619.78</v>
      </c>
    </row>
    <row r="77" spans="1:12" x14ac:dyDescent="0.2">
      <c r="A77" s="68"/>
      <c r="B77" s="9"/>
      <c r="C77" s="10"/>
      <c r="D77" s="67"/>
      <c r="E77" s="166"/>
      <c r="F77" s="8"/>
      <c r="G77" s="37"/>
      <c r="H77" s="25"/>
      <c r="I77" s="25"/>
      <c r="J77" s="26"/>
      <c r="K77" s="88"/>
      <c r="L77" s="34">
        <f t="shared" si="1"/>
        <v>72619.78</v>
      </c>
    </row>
    <row r="78" spans="1:12" x14ac:dyDescent="0.2">
      <c r="A78" s="113">
        <v>45838</v>
      </c>
      <c r="B78" s="116"/>
      <c r="C78" s="113"/>
      <c r="D78" s="116" t="s">
        <v>335</v>
      </c>
      <c r="E78" s="116" t="s">
        <v>574</v>
      </c>
      <c r="F78" s="50" t="s">
        <v>81</v>
      </c>
      <c r="G78" s="118"/>
      <c r="H78" s="118"/>
      <c r="I78" s="118"/>
      <c r="J78" s="120">
        <v>1292.82</v>
      </c>
      <c r="K78" s="120"/>
      <c r="L78" s="34">
        <f t="shared" si="1"/>
        <v>71326.960000000006</v>
      </c>
    </row>
    <row r="79" spans="1:12" x14ac:dyDescent="0.2">
      <c r="A79" s="113">
        <v>45838</v>
      </c>
      <c r="B79" s="116"/>
      <c r="C79" s="113"/>
      <c r="D79" s="116" t="s">
        <v>336</v>
      </c>
      <c r="E79" s="116" t="s">
        <v>575</v>
      </c>
      <c r="F79" s="50" t="s">
        <v>81</v>
      </c>
      <c r="G79" s="118"/>
      <c r="H79" s="118"/>
      <c r="I79" s="118"/>
      <c r="J79" s="120">
        <v>1176.06</v>
      </c>
      <c r="K79" s="120"/>
      <c r="L79" s="34">
        <f t="shared" si="1"/>
        <v>70150.899999999994</v>
      </c>
    </row>
    <row r="80" spans="1:12" ht="25.5" x14ac:dyDescent="0.2">
      <c r="A80" s="113">
        <v>45838</v>
      </c>
      <c r="B80" s="116"/>
      <c r="C80" s="113"/>
      <c r="D80" s="116" t="s">
        <v>337</v>
      </c>
      <c r="E80" s="116" t="s">
        <v>576</v>
      </c>
      <c r="F80" s="50" t="s">
        <v>81</v>
      </c>
      <c r="G80" s="118"/>
      <c r="H80" s="118"/>
      <c r="I80" s="118"/>
      <c r="J80" s="120">
        <v>3727.4</v>
      </c>
      <c r="K80" s="120"/>
      <c r="L80" s="34">
        <f t="shared" si="1"/>
        <v>66423.5</v>
      </c>
    </row>
    <row r="81" spans="1:12" x14ac:dyDescent="0.2">
      <c r="A81" s="68"/>
      <c r="B81" s="9"/>
      <c r="C81" s="10"/>
      <c r="D81" s="67"/>
      <c r="E81" s="166"/>
      <c r="F81" s="8"/>
      <c r="G81" s="37"/>
      <c r="H81" s="25"/>
      <c r="I81" s="25"/>
      <c r="J81" s="26"/>
      <c r="K81" s="88"/>
      <c r="L81" s="34">
        <f t="shared" si="1"/>
        <v>66423.5</v>
      </c>
    </row>
    <row r="82" spans="1:12" x14ac:dyDescent="0.2">
      <c r="A82" s="121">
        <v>45838</v>
      </c>
      <c r="B82" s="108"/>
      <c r="C82" s="109"/>
      <c r="D82" s="110"/>
      <c r="E82" s="111" t="s">
        <v>15</v>
      </c>
      <c r="F82" s="111" t="s">
        <v>16</v>
      </c>
      <c r="G82" s="112"/>
      <c r="H82" s="112"/>
      <c r="I82" s="112"/>
      <c r="J82" s="122">
        <v>1.31</v>
      </c>
      <c r="K82" s="122"/>
      <c r="L82" s="34">
        <f t="shared" si="1"/>
        <v>66422.19</v>
      </c>
    </row>
    <row r="83" spans="1:12" x14ac:dyDescent="0.2">
      <c r="A83" s="68"/>
      <c r="B83" s="9"/>
      <c r="C83" s="10"/>
      <c r="D83" s="67"/>
      <c r="E83" s="166"/>
      <c r="F83" s="8"/>
      <c r="G83" s="37"/>
      <c r="H83" s="25"/>
      <c r="I83" s="25"/>
      <c r="J83" s="26"/>
      <c r="K83" s="88"/>
      <c r="L83" s="34">
        <f t="shared" si="1"/>
        <v>66422.19</v>
      </c>
    </row>
    <row r="84" spans="1:12" x14ac:dyDescent="0.2">
      <c r="A84" s="121">
        <v>45838</v>
      </c>
      <c r="B84" s="108"/>
      <c r="C84" s="109"/>
      <c r="D84" s="110"/>
      <c r="E84" s="111" t="s">
        <v>15</v>
      </c>
      <c r="F84" s="111" t="s">
        <v>16</v>
      </c>
      <c r="G84" s="112"/>
      <c r="H84" s="112"/>
      <c r="I84" s="112"/>
      <c r="J84" s="122">
        <v>1.31</v>
      </c>
      <c r="K84" s="122"/>
      <c r="L84" s="34">
        <f t="shared" si="1"/>
        <v>66420.88</v>
      </c>
    </row>
    <row r="85" spans="1:12" x14ac:dyDescent="0.2">
      <c r="A85" s="68"/>
      <c r="B85" s="9"/>
      <c r="C85" s="10"/>
      <c r="D85" s="67"/>
      <c r="E85" s="166"/>
      <c r="F85" s="8"/>
      <c r="G85" s="37"/>
      <c r="H85" s="25"/>
      <c r="I85" s="25"/>
      <c r="J85" s="26"/>
      <c r="K85" s="88"/>
      <c r="L85" s="34">
        <f t="shared" si="1"/>
        <v>66420.88</v>
      </c>
    </row>
    <row r="86" spans="1:12" x14ac:dyDescent="0.2">
      <c r="A86" s="121">
        <v>45838</v>
      </c>
      <c r="B86" s="108"/>
      <c r="C86" s="109"/>
      <c r="D86" s="110"/>
      <c r="E86" s="111" t="s">
        <v>15</v>
      </c>
      <c r="F86" s="111" t="s">
        <v>16</v>
      </c>
      <c r="G86" s="112"/>
      <c r="H86" s="112"/>
      <c r="I86" s="112"/>
      <c r="J86" s="122">
        <v>9.0500000000000007</v>
      </c>
      <c r="K86" s="122"/>
      <c r="L86" s="34">
        <f t="shared" si="1"/>
        <v>66411.83</v>
      </c>
    </row>
    <row r="87" spans="1:12" x14ac:dyDescent="0.2">
      <c r="A87" s="68"/>
      <c r="B87" s="9"/>
      <c r="C87" s="10"/>
      <c r="D87" s="67"/>
      <c r="E87" s="166"/>
      <c r="F87" s="8"/>
      <c r="G87" s="37"/>
      <c r="H87" s="25"/>
      <c r="I87" s="25"/>
      <c r="J87" s="26"/>
      <c r="K87" s="88"/>
      <c r="L87" s="34">
        <f t="shared" si="1"/>
        <v>66411.83</v>
      </c>
    </row>
    <row r="88" spans="1:12" x14ac:dyDescent="0.2">
      <c r="A88" s="121">
        <v>45838</v>
      </c>
      <c r="B88" s="108"/>
      <c r="C88" s="109"/>
      <c r="D88" s="110"/>
      <c r="E88" s="111" t="s">
        <v>15</v>
      </c>
      <c r="F88" s="111" t="s">
        <v>16</v>
      </c>
      <c r="G88" s="112"/>
      <c r="H88" s="112"/>
      <c r="I88" s="112"/>
      <c r="J88" s="122">
        <v>1.81</v>
      </c>
      <c r="K88" s="122"/>
      <c r="L88" s="34">
        <f t="shared" si="1"/>
        <v>66410.02</v>
      </c>
    </row>
    <row r="89" spans="1:12" x14ac:dyDescent="0.2">
      <c r="A89" s="68"/>
      <c r="B89" s="9"/>
      <c r="C89" s="10"/>
      <c r="D89" s="67"/>
      <c r="E89" s="166"/>
      <c r="F89" s="8"/>
      <c r="G89" s="37"/>
      <c r="H89" s="25"/>
      <c r="I89" s="25"/>
      <c r="J89" s="26"/>
      <c r="K89" s="88"/>
      <c r="L89" s="34">
        <f t="shared" si="1"/>
        <v>66410.02</v>
      </c>
    </row>
    <row r="90" spans="1:12" x14ac:dyDescent="0.2">
      <c r="A90" s="121">
        <v>45838</v>
      </c>
      <c r="B90" s="108"/>
      <c r="C90" s="109"/>
      <c r="D90" s="110"/>
      <c r="E90" s="111" t="s">
        <v>15</v>
      </c>
      <c r="F90" s="111" t="s">
        <v>16</v>
      </c>
      <c r="G90" s="112"/>
      <c r="H90" s="112"/>
      <c r="I90" s="112"/>
      <c r="J90" s="122">
        <v>1.81</v>
      </c>
      <c r="K90" s="122"/>
      <c r="L90" s="34">
        <f t="shared" si="1"/>
        <v>66408.210000000006</v>
      </c>
    </row>
    <row r="91" spans="1:12" x14ac:dyDescent="0.2">
      <c r="A91" s="68"/>
      <c r="B91" s="9"/>
      <c r="C91" s="10"/>
      <c r="D91" s="67"/>
      <c r="E91" s="166"/>
      <c r="F91" s="8"/>
      <c r="G91" s="37"/>
      <c r="H91" s="25"/>
      <c r="I91" s="25"/>
      <c r="J91" s="26"/>
      <c r="K91" s="88"/>
      <c r="L91" s="34">
        <f t="shared" si="1"/>
        <v>66408.210000000006</v>
      </c>
    </row>
    <row r="92" spans="1:12" x14ac:dyDescent="0.2">
      <c r="A92" s="121">
        <v>45838</v>
      </c>
      <c r="B92" s="108"/>
      <c r="C92" s="109"/>
      <c r="D92" s="110"/>
      <c r="E92" s="111" t="s">
        <v>15</v>
      </c>
      <c r="F92" s="111" t="s">
        <v>16</v>
      </c>
      <c r="G92" s="112"/>
      <c r="H92" s="112"/>
      <c r="I92" s="112"/>
      <c r="J92" s="122">
        <v>34.39</v>
      </c>
      <c r="K92" s="122"/>
      <c r="L92" s="34">
        <f t="shared" si="1"/>
        <v>66373.820000000007</v>
      </c>
    </row>
    <row r="93" spans="1:12" x14ac:dyDescent="0.2">
      <c r="A93" s="68"/>
      <c r="B93" s="9"/>
      <c r="C93" s="10"/>
      <c r="D93" s="67"/>
      <c r="E93" s="166"/>
      <c r="F93" s="8"/>
      <c r="G93" s="37"/>
      <c r="H93" s="25"/>
      <c r="I93" s="25"/>
      <c r="J93" s="26"/>
      <c r="K93" s="88"/>
      <c r="L93" s="34">
        <f t="shared" si="1"/>
        <v>66373.820000000007</v>
      </c>
    </row>
    <row r="94" spans="1:12" x14ac:dyDescent="0.2">
      <c r="A94" s="121">
        <v>45838</v>
      </c>
      <c r="B94" s="108"/>
      <c r="C94" s="109"/>
      <c r="D94" s="110"/>
      <c r="E94" s="111" t="s">
        <v>15</v>
      </c>
      <c r="F94" s="111" t="s">
        <v>16</v>
      </c>
      <c r="G94" s="112"/>
      <c r="H94" s="112"/>
      <c r="I94" s="112"/>
      <c r="J94" s="122">
        <v>5.43</v>
      </c>
      <c r="K94" s="122"/>
      <c r="L94" s="34">
        <f t="shared" si="1"/>
        <v>66368.39</v>
      </c>
    </row>
    <row r="95" spans="1:12" x14ac:dyDescent="0.2">
      <c r="A95" s="68"/>
      <c r="B95" s="9"/>
      <c r="C95" s="10"/>
      <c r="D95" s="67"/>
      <c r="E95" s="166"/>
      <c r="F95" s="8"/>
      <c r="G95" s="37"/>
      <c r="H95" s="25"/>
      <c r="I95" s="25"/>
      <c r="J95" s="26"/>
      <c r="K95" s="88"/>
      <c r="L95" s="34">
        <f t="shared" si="1"/>
        <v>66368.39</v>
      </c>
    </row>
    <row r="96" spans="1:12" x14ac:dyDescent="0.2">
      <c r="A96" s="121">
        <v>45838</v>
      </c>
      <c r="B96" s="108"/>
      <c r="C96" s="109"/>
      <c r="D96" s="110"/>
      <c r="E96" s="111" t="s">
        <v>15</v>
      </c>
      <c r="F96" s="111" t="s">
        <v>16</v>
      </c>
      <c r="G96" s="112"/>
      <c r="H96" s="112"/>
      <c r="I96" s="112"/>
      <c r="J96" s="122">
        <v>7.24</v>
      </c>
      <c r="K96" s="122"/>
      <c r="L96" s="34">
        <f t="shared" si="1"/>
        <v>66361.149999999994</v>
      </c>
    </row>
    <row r="97" spans="1:14" x14ac:dyDescent="0.2">
      <c r="A97" s="123"/>
      <c r="B97" s="38"/>
      <c r="C97" s="66"/>
      <c r="D97" s="40"/>
      <c r="E97" s="22"/>
      <c r="F97" s="22"/>
      <c r="G97" s="25"/>
      <c r="H97" s="25"/>
      <c r="I97" s="25"/>
      <c r="J97" s="124"/>
      <c r="K97" s="124"/>
      <c r="L97" s="34">
        <f t="shared" si="1"/>
        <v>66361.149999999994</v>
      </c>
    </row>
    <row r="98" spans="1:14" x14ac:dyDescent="0.2">
      <c r="A98" s="121">
        <v>45838</v>
      </c>
      <c r="B98" s="108"/>
      <c r="C98" s="109"/>
      <c r="D98" s="110"/>
      <c r="E98" s="111" t="s">
        <v>15</v>
      </c>
      <c r="F98" s="111" t="s">
        <v>16</v>
      </c>
      <c r="G98" s="112"/>
      <c r="H98" s="112"/>
      <c r="I98" s="112"/>
      <c r="J98" s="122">
        <v>2.85</v>
      </c>
      <c r="K98" s="122"/>
      <c r="L98" s="34">
        <f t="shared" si="1"/>
        <v>66358.3</v>
      </c>
    </row>
    <row r="99" spans="1:14" x14ac:dyDescent="0.2">
      <c r="A99" s="68"/>
      <c r="B99" s="9"/>
      <c r="C99" s="10"/>
      <c r="D99" s="67"/>
      <c r="E99" s="166"/>
      <c r="F99" s="8"/>
      <c r="G99" s="37"/>
      <c r="H99" s="25"/>
      <c r="I99" s="25"/>
      <c r="J99" s="26"/>
      <c r="K99" s="88"/>
      <c r="L99" s="34">
        <f t="shared" si="1"/>
        <v>66358.3</v>
      </c>
    </row>
    <row r="100" spans="1:14" ht="12.75" customHeight="1" x14ac:dyDescent="0.2">
      <c r="A100" s="30"/>
      <c r="B100" s="47"/>
      <c r="C100" s="48"/>
      <c r="D100" s="49"/>
      <c r="E100" s="49"/>
      <c r="F100" s="50"/>
      <c r="G100" s="51"/>
      <c r="H100" s="51"/>
      <c r="I100" s="51"/>
      <c r="J100" s="52"/>
      <c r="K100" s="53"/>
      <c r="L100" s="34">
        <f t="shared" si="1"/>
        <v>66358.3</v>
      </c>
      <c r="M100" s="60"/>
      <c r="N100" s="54"/>
    </row>
    <row r="101" spans="1:14" x14ac:dyDescent="0.2">
      <c r="M101" s="136"/>
    </row>
    <row r="102" spans="1:14" x14ac:dyDescent="0.2">
      <c r="L102" s="54"/>
    </row>
    <row r="103" spans="1:14" x14ac:dyDescent="0.2">
      <c r="L103" s="54"/>
    </row>
  </sheetData>
  <pageMargins left="0.70866141732283472" right="0.70866141732283472" top="0.74803149606299213" bottom="0.74803149606299213" header="0.31496062992125984" footer="0.31496062992125984"/>
  <pageSetup paperSize="9" scale="64" fitToHeight="0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750E-E6CC-47DD-922C-CC50FC93145F}">
  <sheetPr>
    <pageSetUpPr fitToPage="1"/>
  </sheetPr>
  <dimension ref="A1:L13"/>
  <sheetViews>
    <sheetView zoomScaleNormal="100" workbookViewId="0"/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46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+'Maggio 25BPAnticipi'!L10</f>
        <v>0</v>
      </c>
    </row>
    <row r="7" spans="1:12" x14ac:dyDescent="0.2">
      <c r="A7" s="24"/>
      <c r="B7" s="23"/>
      <c r="C7" s="24"/>
      <c r="D7" s="22"/>
      <c r="E7" s="22"/>
      <c r="F7" s="22"/>
      <c r="G7" s="25"/>
      <c r="H7" s="25"/>
      <c r="I7" s="25"/>
      <c r="J7" s="26"/>
      <c r="K7" s="42"/>
      <c r="L7" s="35"/>
    </row>
    <row r="8" spans="1:12" x14ac:dyDescent="0.2">
      <c r="A8" s="24"/>
      <c r="B8" s="44"/>
      <c r="C8" s="61"/>
      <c r="D8" s="43"/>
      <c r="E8" s="59"/>
      <c r="F8" s="46"/>
      <c r="G8" s="25"/>
      <c r="H8" s="25"/>
      <c r="I8" s="25"/>
      <c r="J8" s="62"/>
      <c r="K8" s="62"/>
      <c r="L8" s="35"/>
    </row>
    <row r="9" spans="1:12" x14ac:dyDescent="0.2">
      <c r="A9" s="30"/>
      <c r="B9" s="63"/>
      <c r="C9" s="64"/>
      <c r="D9" s="50" t="s">
        <v>12</v>
      </c>
      <c r="E9" s="50"/>
      <c r="F9" s="50"/>
      <c r="G9" s="51"/>
      <c r="H9" s="51"/>
      <c r="I9" s="51"/>
      <c r="J9" s="53"/>
      <c r="K9" s="53"/>
      <c r="L9" s="34">
        <f>L6+(SUM(K6:K9)-SUM(J6:J9))</f>
        <v>0</v>
      </c>
    </row>
    <row r="10" spans="1:12" x14ac:dyDescent="0.2">
      <c r="L10" s="65"/>
    </row>
    <row r="11" spans="1:12" x14ac:dyDescent="0.2">
      <c r="L11" s="54"/>
    </row>
    <row r="12" spans="1:12" x14ac:dyDescent="0.2">
      <c r="L12" s="65"/>
    </row>
    <row r="13" spans="1:12" x14ac:dyDescent="0.2">
      <c r="L13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78A2-7C10-44DD-BA3D-6FFB9A0FE614}">
  <sheetPr>
    <pageSetUpPr fitToPage="1"/>
  </sheetPr>
  <dimension ref="A1:N46"/>
  <sheetViews>
    <sheetView zoomScaleNormal="100" workbookViewId="0">
      <selection activeCell="K29" sqref="A29:K29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45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+'Giugno 25'!L43</f>
        <v>163276.87</v>
      </c>
    </row>
    <row r="7" spans="1:12" x14ac:dyDescent="0.2">
      <c r="A7" s="22"/>
      <c r="B7" s="83"/>
      <c r="C7" s="80"/>
      <c r="D7" s="84"/>
      <c r="E7" s="22"/>
      <c r="F7" s="79"/>
      <c r="G7" s="25"/>
      <c r="H7" s="25"/>
      <c r="I7" s="25"/>
      <c r="J7" s="26"/>
      <c r="K7" s="27"/>
      <c r="L7" s="34">
        <f>+L6+K7-J7</f>
        <v>163276.87</v>
      </c>
    </row>
    <row r="8" spans="1:12" x14ac:dyDescent="0.2">
      <c r="A8" s="192">
        <v>45838</v>
      </c>
      <c r="B8" s="195"/>
      <c r="C8" s="174"/>
      <c r="D8" s="194"/>
      <c r="E8" s="111" t="s">
        <v>22</v>
      </c>
      <c r="F8" s="111"/>
      <c r="G8" s="112"/>
      <c r="H8" s="112"/>
      <c r="I8" s="112"/>
      <c r="J8" s="196">
        <v>24.9</v>
      </c>
      <c r="K8" s="197"/>
      <c r="L8" s="34">
        <f t="shared" ref="L8:L43" si="0">+L7+K8-J8</f>
        <v>163251.97</v>
      </c>
    </row>
    <row r="9" spans="1:12" x14ac:dyDescent="0.2">
      <c r="A9" s="22"/>
      <c r="B9" s="23"/>
      <c r="C9" s="24"/>
      <c r="D9" s="22"/>
      <c r="E9" s="22"/>
      <c r="F9" s="22"/>
      <c r="G9" s="25"/>
      <c r="H9" s="25"/>
      <c r="I9" s="25"/>
      <c r="J9" s="81"/>
      <c r="K9" s="27"/>
      <c r="L9" s="34">
        <f t="shared" si="0"/>
        <v>163251.97</v>
      </c>
    </row>
    <row r="10" spans="1:12" x14ac:dyDescent="0.2">
      <c r="A10" s="192">
        <v>45838</v>
      </c>
      <c r="B10" s="195"/>
      <c r="C10" s="174"/>
      <c r="D10" s="194"/>
      <c r="E10" s="111" t="s">
        <v>21</v>
      </c>
      <c r="F10" s="111"/>
      <c r="G10" s="112"/>
      <c r="H10" s="112"/>
      <c r="I10" s="112"/>
      <c r="J10" s="196">
        <v>1750</v>
      </c>
      <c r="K10" s="197"/>
      <c r="L10" s="34">
        <f t="shared" si="0"/>
        <v>161501.97</v>
      </c>
    </row>
    <row r="11" spans="1:12" x14ac:dyDescent="0.2">
      <c r="A11" s="192">
        <v>45838</v>
      </c>
      <c r="B11" s="195"/>
      <c r="C11" s="174"/>
      <c r="D11" s="194"/>
      <c r="E11" s="111" t="s">
        <v>21</v>
      </c>
      <c r="F11" s="111"/>
      <c r="G11" s="112"/>
      <c r="H11" s="112"/>
      <c r="I11" s="112"/>
      <c r="J11" s="196">
        <v>59.25</v>
      </c>
      <c r="K11" s="197"/>
      <c r="L11" s="34">
        <f t="shared" si="0"/>
        <v>161442.72</v>
      </c>
    </row>
    <row r="12" spans="1:12" x14ac:dyDescent="0.2">
      <c r="A12" s="123"/>
      <c r="B12" s="38"/>
      <c r="C12" s="66"/>
      <c r="D12" s="40"/>
      <c r="E12" s="22"/>
      <c r="F12" s="22"/>
      <c r="G12" s="25"/>
      <c r="H12" s="25"/>
      <c r="I12" s="25"/>
      <c r="J12" s="124"/>
      <c r="K12" s="124"/>
      <c r="L12" s="34">
        <f t="shared" si="0"/>
        <v>161442.72</v>
      </c>
    </row>
    <row r="13" spans="1:12" x14ac:dyDescent="0.2">
      <c r="A13" s="127">
        <v>45842</v>
      </c>
      <c r="B13" s="128"/>
      <c r="C13" s="127"/>
      <c r="D13" s="129" t="s">
        <v>17</v>
      </c>
      <c r="E13" s="129" t="s">
        <v>581</v>
      </c>
      <c r="F13" s="129" t="s">
        <v>19</v>
      </c>
      <c r="G13" s="130"/>
      <c r="H13" s="130"/>
      <c r="I13" s="130"/>
      <c r="J13" s="131">
        <v>34034</v>
      </c>
      <c r="K13" s="132"/>
      <c r="L13" s="34">
        <f t="shared" si="0"/>
        <v>127408.72</v>
      </c>
    </row>
    <row r="14" spans="1:12" x14ac:dyDescent="0.2">
      <c r="A14" s="123"/>
      <c r="B14" s="152"/>
      <c r="C14" s="123"/>
      <c r="D14" s="45"/>
      <c r="E14" s="45"/>
      <c r="F14" s="45"/>
      <c r="G14" s="76"/>
      <c r="H14" s="76"/>
      <c r="I14" s="76"/>
      <c r="J14" s="77"/>
      <c r="K14" s="124"/>
      <c r="L14" s="34">
        <f t="shared" si="0"/>
        <v>127408.72</v>
      </c>
    </row>
    <row r="15" spans="1:12" x14ac:dyDescent="0.2">
      <c r="A15" s="121">
        <v>45842</v>
      </c>
      <c r="B15" s="108"/>
      <c r="C15" s="109"/>
      <c r="D15" s="110"/>
      <c r="E15" s="111" t="s">
        <v>15</v>
      </c>
      <c r="F15" s="111" t="s">
        <v>16</v>
      </c>
      <c r="G15" s="112"/>
      <c r="H15" s="112"/>
      <c r="I15" s="112"/>
      <c r="J15" s="122">
        <v>8.49</v>
      </c>
      <c r="K15" s="122"/>
      <c r="L15" s="34">
        <f t="shared" si="0"/>
        <v>127400.23</v>
      </c>
    </row>
    <row r="16" spans="1:12" x14ac:dyDescent="0.2">
      <c r="A16" s="123"/>
      <c r="B16" s="38"/>
      <c r="C16" s="66"/>
      <c r="D16" s="40"/>
      <c r="E16" s="22"/>
      <c r="F16" s="22"/>
      <c r="G16" s="25"/>
      <c r="H16" s="25"/>
      <c r="I16" s="25"/>
      <c r="J16" s="124"/>
      <c r="K16" s="124"/>
      <c r="L16" s="34">
        <f t="shared" si="0"/>
        <v>127400.23</v>
      </c>
    </row>
    <row r="17" spans="1:12" x14ac:dyDescent="0.2">
      <c r="A17" s="121">
        <v>45838</v>
      </c>
      <c r="B17" s="108"/>
      <c r="C17" s="109"/>
      <c r="D17" s="110"/>
      <c r="E17" s="111" t="s">
        <v>232</v>
      </c>
      <c r="F17" s="111" t="s">
        <v>19</v>
      </c>
      <c r="G17" s="112"/>
      <c r="H17" s="112"/>
      <c r="I17" s="112"/>
      <c r="J17" s="122">
        <v>3</v>
      </c>
      <c r="K17" s="122"/>
      <c r="L17" s="34">
        <f t="shared" si="0"/>
        <v>127397.23</v>
      </c>
    </row>
    <row r="18" spans="1:12" x14ac:dyDescent="0.2">
      <c r="A18" s="24"/>
      <c r="B18" s="135"/>
      <c r="C18" s="86"/>
      <c r="D18" s="87"/>
      <c r="E18" s="22"/>
      <c r="F18" s="22"/>
      <c r="G18" s="25"/>
      <c r="H18" s="25"/>
      <c r="I18" s="25"/>
      <c r="J18" s="27"/>
      <c r="K18" s="27"/>
      <c r="L18" s="34">
        <f t="shared" si="0"/>
        <v>127397.23</v>
      </c>
    </row>
    <row r="19" spans="1:12" x14ac:dyDescent="0.2">
      <c r="A19" s="192">
        <v>45854</v>
      </c>
      <c r="B19" s="251"/>
      <c r="C19" s="192"/>
      <c r="D19" s="111"/>
      <c r="E19" s="111" t="s">
        <v>190</v>
      </c>
      <c r="F19" s="111" t="s">
        <v>191</v>
      </c>
      <c r="G19" s="112"/>
      <c r="H19" s="112"/>
      <c r="I19" s="112"/>
      <c r="J19" s="252">
        <v>30131.49</v>
      </c>
      <c r="K19" s="253"/>
      <c r="L19" s="34">
        <f t="shared" si="0"/>
        <v>97265.74</v>
      </c>
    </row>
    <row r="20" spans="1:12" x14ac:dyDescent="0.2">
      <c r="A20" s="24"/>
      <c r="B20" s="135"/>
      <c r="C20" s="86"/>
      <c r="D20" s="87"/>
      <c r="E20" s="22"/>
      <c r="F20" s="22"/>
      <c r="G20" s="25"/>
      <c r="H20" s="25"/>
      <c r="I20" s="25"/>
      <c r="J20" s="27"/>
      <c r="K20" s="27"/>
      <c r="L20" s="34">
        <f t="shared" si="0"/>
        <v>97265.74</v>
      </c>
    </row>
    <row r="21" spans="1:12" x14ac:dyDescent="0.2">
      <c r="A21" s="192">
        <v>45854</v>
      </c>
      <c r="B21" s="251"/>
      <c r="C21" s="192"/>
      <c r="D21" s="111"/>
      <c r="E21" s="111" t="s">
        <v>190</v>
      </c>
      <c r="F21" s="111" t="s">
        <v>191</v>
      </c>
      <c r="G21" s="112"/>
      <c r="H21" s="112"/>
      <c r="I21" s="112"/>
      <c r="J21" s="252">
        <v>3806.71</v>
      </c>
      <c r="K21" s="253"/>
      <c r="L21" s="34">
        <f t="shared" si="0"/>
        <v>93459.03</v>
      </c>
    </row>
    <row r="22" spans="1:12" x14ac:dyDescent="0.2">
      <c r="A22" s="24"/>
      <c r="B22" s="135"/>
      <c r="C22" s="86"/>
      <c r="D22" s="87"/>
      <c r="E22" s="22"/>
      <c r="F22" s="22"/>
      <c r="G22" s="25"/>
      <c r="H22" s="25"/>
      <c r="I22" s="25"/>
      <c r="J22" s="27"/>
      <c r="K22" s="27"/>
      <c r="L22" s="34">
        <f t="shared" si="0"/>
        <v>93459.03</v>
      </c>
    </row>
    <row r="23" spans="1:12" x14ac:dyDescent="0.2">
      <c r="A23" s="192">
        <v>45854</v>
      </c>
      <c r="B23" s="251"/>
      <c r="C23" s="192"/>
      <c r="D23" s="111"/>
      <c r="E23" s="111" t="s">
        <v>190</v>
      </c>
      <c r="F23" s="111" t="s">
        <v>191</v>
      </c>
      <c r="G23" s="112"/>
      <c r="H23" s="112"/>
      <c r="I23" s="112"/>
      <c r="J23" s="252">
        <v>185.33</v>
      </c>
      <c r="K23" s="253"/>
      <c r="L23" s="34">
        <f t="shared" si="0"/>
        <v>93273.7</v>
      </c>
    </row>
    <row r="24" spans="1:12" x14ac:dyDescent="0.2">
      <c r="A24" s="24"/>
      <c r="B24" s="135"/>
      <c r="C24" s="86"/>
      <c r="D24" s="87"/>
      <c r="E24" s="22"/>
      <c r="F24" s="22"/>
      <c r="G24" s="25"/>
      <c r="H24" s="25"/>
      <c r="I24" s="25"/>
      <c r="J24" s="27"/>
      <c r="K24" s="27"/>
      <c r="L24" s="34">
        <f t="shared" si="0"/>
        <v>93273.7</v>
      </c>
    </row>
    <row r="25" spans="1:12" x14ac:dyDescent="0.2">
      <c r="A25" s="192">
        <v>45854</v>
      </c>
      <c r="B25" s="251"/>
      <c r="C25" s="192"/>
      <c r="D25" s="111"/>
      <c r="E25" s="111" t="s">
        <v>190</v>
      </c>
      <c r="F25" s="111" t="s">
        <v>191</v>
      </c>
      <c r="G25" s="112"/>
      <c r="H25" s="112"/>
      <c r="I25" s="112"/>
      <c r="J25" s="252">
        <v>53</v>
      </c>
      <c r="K25" s="253"/>
      <c r="L25" s="34">
        <f t="shared" si="0"/>
        <v>93220.7</v>
      </c>
    </row>
    <row r="26" spans="1:12" x14ac:dyDescent="0.2">
      <c r="A26" s="24"/>
      <c r="B26" s="135"/>
      <c r="C26" s="86"/>
      <c r="D26" s="87"/>
      <c r="E26" s="22"/>
      <c r="F26" s="22"/>
      <c r="G26" s="25"/>
      <c r="H26" s="25"/>
      <c r="I26" s="25"/>
      <c r="J26" s="27"/>
      <c r="K26" s="27"/>
      <c r="L26" s="34">
        <f t="shared" si="0"/>
        <v>93220.7</v>
      </c>
    </row>
    <row r="27" spans="1:12" x14ac:dyDescent="0.2">
      <c r="A27" s="127">
        <v>45859</v>
      </c>
      <c r="B27" s="128"/>
      <c r="C27" s="127"/>
      <c r="D27" s="129" t="s">
        <v>284</v>
      </c>
      <c r="E27" s="129" t="s">
        <v>584</v>
      </c>
      <c r="F27" s="129">
        <v>2024021</v>
      </c>
      <c r="G27" s="130"/>
      <c r="H27" s="130"/>
      <c r="I27" s="130"/>
      <c r="J27" s="131">
        <v>637</v>
      </c>
      <c r="K27" s="132"/>
      <c r="L27" s="34">
        <f t="shared" si="0"/>
        <v>92583.7</v>
      </c>
    </row>
    <row r="28" spans="1:12" x14ac:dyDescent="0.2">
      <c r="A28" s="127">
        <v>45859</v>
      </c>
      <c r="B28" s="128"/>
      <c r="C28" s="127"/>
      <c r="D28" s="129" t="s">
        <v>284</v>
      </c>
      <c r="E28" s="129" t="s">
        <v>421</v>
      </c>
      <c r="F28" s="129">
        <v>2024062</v>
      </c>
      <c r="G28" s="130"/>
      <c r="H28" s="130"/>
      <c r="I28" s="130"/>
      <c r="J28" s="131">
        <v>500</v>
      </c>
      <c r="K28" s="132"/>
      <c r="L28" s="34">
        <f t="shared" si="0"/>
        <v>92083.7</v>
      </c>
    </row>
    <row r="29" spans="1:12" x14ac:dyDescent="0.2">
      <c r="A29" s="127">
        <v>45859</v>
      </c>
      <c r="B29" s="128"/>
      <c r="C29" s="127"/>
      <c r="D29" s="129" t="s">
        <v>284</v>
      </c>
      <c r="E29" s="129" t="s">
        <v>583</v>
      </c>
      <c r="F29" s="129">
        <v>2024060</v>
      </c>
      <c r="G29" s="130"/>
      <c r="H29" s="130"/>
      <c r="I29" s="130"/>
      <c r="J29" s="131">
        <v>2214</v>
      </c>
      <c r="K29" s="132"/>
      <c r="L29" s="34">
        <f t="shared" si="0"/>
        <v>89869.7</v>
      </c>
    </row>
    <row r="30" spans="1:12" x14ac:dyDescent="0.2">
      <c r="A30" s="24"/>
      <c r="B30" s="135"/>
      <c r="C30" s="86"/>
      <c r="D30" s="87"/>
      <c r="E30" s="22"/>
      <c r="F30" s="22"/>
      <c r="G30" s="25"/>
      <c r="H30" s="25"/>
      <c r="I30" s="25"/>
      <c r="J30" s="27"/>
      <c r="K30" s="27"/>
      <c r="L30" s="34">
        <f t="shared" si="0"/>
        <v>89869.7</v>
      </c>
    </row>
    <row r="31" spans="1:12" x14ac:dyDescent="0.2">
      <c r="A31" s="121">
        <v>45859</v>
      </c>
      <c r="B31" s="108"/>
      <c r="C31" s="109"/>
      <c r="D31" s="110"/>
      <c r="E31" s="111" t="s">
        <v>15</v>
      </c>
      <c r="F31" s="111" t="s">
        <v>16</v>
      </c>
      <c r="G31" s="112"/>
      <c r="H31" s="112"/>
      <c r="I31" s="112"/>
      <c r="J31" s="122">
        <v>6.6</v>
      </c>
      <c r="K31" s="122"/>
      <c r="L31" s="34">
        <f t="shared" si="0"/>
        <v>89863.1</v>
      </c>
    </row>
    <row r="32" spans="1:12" x14ac:dyDescent="0.2">
      <c r="A32" s="24"/>
      <c r="B32" s="135"/>
      <c r="C32" s="86"/>
      <c r="D32" s="87"/>
      <c r="E32" s="22"/>
      <c r="F32" s="22"/>
      <c r="G32" s="25"/>
      <c r="H32" s="25"/>
      <c r="I32" s="25"/>
      <c r="J32" s="27"/>
      <c r="K32" s="27"/>
      <c r="L32" s="34">
        <f t="shared" si="0"/>
        <v>89863.1</v>
      </c>
    </row>
    <row r="33" spans="1:14" x14ac:dyDescent="0.2">
      <c r="A33" s="192">
        <v>45859</v>
      </c>
      <c r="B33" s="251"/>
      <c r="C33" s="192"/>
      <c r="D33" s="111"/>
      <c r="E33" s="111" t="s">
        <v>190</v>
      </c>
      <c r="F33" s="111" t="s">
        <v>191</v>
      </c>
      <c r="G33" s="112"/>
      <c r="H33" s="112"/>
      <c r="I33" s="112"/>
      <c r="J33" s="252">
        <v>10807.5</v>
      </c>
      <c r="K33" s="253"/>
      <c r="L33" s="34">
        <f t="shared" si="0"/>
        <v>79055.600000000006</v>
      </c>
    </row>
    <row r="34" spans="1:14" x14ac:dyDescent="0.2">
      <c r="A34" s="24"/>
      <c r="B34" s="135"/>
      <c r="C34" s="86"/>
      <c r="D34" s="87"/>
      <c r="E34" s="22"/>
      <c r="F34" s="22"/>
      <c r="G34" s="25"/>
      <c r="H34" s="25"/>
      <c r="I34" s="25"/>
      <c r="J34" s="27"/>
      <c r="K34" s="27"/>
      <c r="L34" s="34">
        <f t="shared" si="0"/>
        <v>79055.600000000006</v>
      </c>
    </row>
    <row r="35" spans="1:14" x14ac:dyDescent="0.2">
      <c r="A35" s="30">
        <v>45856</v>
      </c>
      <c r="B35" s="302">
        <v>313961135</v>
      </c>
      <c r="C35" s="290">
        <v>45856</v>
      </c>
      <c r="D35" s="284" t="s">
        <v>192</v>
      </c>
      <c r="E35" s="116" t="s">
        <v>193</v>
      </c>
      <c r="F35" s="116" t="s">
        <v>81</v>
      </c>
      <c r="G35" s="31"/>
      <c r="H35" s="31"/>
      <c r="I35" s="31"/>
      <c r="J35" s="33">
        <v>111.93</v>
      </c>
      <c r="K35" s="33"/>
      <c r="L35" s="34">
        <f t="shared" si="0"/>
        <v>78943.67</v>
      </c>
    </row>
    <row r="36" spans="1:14" x14ac:dyDescent="0.2">
      <c r="A36" s="24"/>
      <c r="B36" s="135"/>
      <c r="C36" s="86"/>
      <c r="D36" s="87"/>
      <c r="E36" s="22"/>
      <c r="F36" s="22"/>
      <c r="G36" s="25"/>
      <c r="H36" s="25"/>
      <c r="I36" s="25"/>
      <c r="J36" s="27"/>
      <c r="K36" s="27"/>
      <c r="L36" s="34">
        <f t="shared" si="0"/>
        <v>78943.67</v>
      </c>
    </row>
    <row r="37" spans="1:14" x14ac:dyDescent="0.2">
      <c r="A37" s="30">
        <v>45866</v>
      </c>
      <c r="B37" s="254"/>
      <c r="C37" s="255"/>
      <c r="D37" s="256"/>
      <c r="E37" s="28" t="s">
        <v>226</v>
      </c>
      <c r="F37" s="28" t="s">
        <v>19</v>
      </c>
      <c r="G37" s="31"/>
      <c r="H37" s="31"/>
      <c r="I37" s="31"/>
      <c r="J37" s="33">
        <v>114.51</v>
      </c>
      <c r="K37" s="33"/>
      <c r="L37" s="34">
        <f t="shared" si="0"/>
        <v>78829.16</v>
      </c>
    </row>
    <row r="38" spans="1:14" x14ac:dyDescent="0.2">
      <c r="A38" s="24"/>
      <c r="B38" s="135"/>
      <c r="C38" s="86"/>
      <c r="D38" s="87"/>
      <c r="E38" s="22"/>
      <c r="F38" s="22"/>
      <c r="G38" s="25"/>
      <c r="H38" s="25"/>
      <c r="I38" s="25"/>
      <c r="J38" s="27"/>
      <c r="K38" s="27"/>
      <c r="L38" s="34">
        <f t="shared" si="0"/>
        <v>78829.16</v>
      </c>
    </row>
    <row r="39" spans="1:14" ht="25.5" x14ac:dyDescent="0.2">
      <c r="A39" s="30">
        <v>45867</v>
      </c>
      <c r="B39" s="254" t="s">
        <v>585</v>
      </c>
      <c r="C39" s="255">
        <v>45867</v>
      </c>
      <c r="D39" s="256" t="s">
        <v>586</v>
      </c>
      <c r="E39" s="308" t="s">
        <v>13</v>
      </c>
      <c r="F39" s="28">
        <v>2025043</v>
      </c>
      <c r="G39" s="31"/>
      <c r="H39" s="31"/>
      <c r="I39" s="31"/>
      <c r="J39" s="33"/>
      <c r="K39" s="33">
        <v>976</v>
      </c>
      <c r="L39" s="34">
        <f t="shared" si="0"/>
        <v>79805.16</v>
      </c>
    </row>
    <row r="40" spans="1:14" x14ac:dyDescent="0.2">
      <c r="A40" s="24"/>
      <c r="B40" s="135"/>
      <c r="C40" s="86"/>
      <c r="D40" s="87"/>
      <c r="E40" s="22"/>
      <c r="F40" s="22"/>
      <c r="G40" s="25"/>
      <c r="H40" s="25"/>
      <c r="I40" s="25"/>
      <c r="J40" s="27"/>
      <c r="K40" s="27"/>
      <c r="L40" s="34">
        <f t="shared" si="0"/>
        <v>79805.16</v>
      </c>
    </row>
    <row r="41" spans="1:14" x14ac:dyDescent="0.2">
      <c r="A41" s="30">
        <v>45867</v>
      </c>
      <c r="B41" s="302" t="s">
        <v>587</v>
      </c>
      <c r="C41" s="290">
        <v>45863</v>
      </c>
      <c r="D41" s="302" t="s">
        <v>224</v>
      </c>
      <c r="E41" s="284" t="s">
        <v>225</v>
      </c>
      <c r="F41" s="28" t="s">
        <v>81</v>
      </c>
      <c r="G41" s="31"/>
      <c r="H41" s="31"/>
      <c r="I41" s="31"/>
      <c r="J41" s="33">
        <v>2.56</v>
      </c>
      <c r="K41" s="33"/>
      <c r="L41" s="34">
        <f t="shared" si="0"/>
        <v>79802.600000000006</v>
      </c>
    </row>
    <row r="42" spans="1:14" x14ac:dyDescent="0.2">
      <c r="A42" s="24"/>
      <c r="B42" s="148"/>
      <c r="C42" s="24"/>
      <c r="D42" s="22"/>
      <c r="E42" s="22"/>
      <c r="F42" s="22"/>
      <c r="G42" s="25"/>
      <c r="H42" s="25"/>
      <c r="I42" s="25"/>
      <c r="J42" s="26"/>
      <c r="K42" s="27"/>
      <c r="L42" s="34">
        <f t="shared" si="0"/>
        <v>79802.600000000006</v>
      </c>
    </row>
    <row r="43" spans="1:14" x14ac:dyDescent="0.2">
      <c r="A43" s="30"/>
      <c r="B43" s="47"/>
      <c r="C43" s="48"/>
      <c r="D43" s="49"/>
      <c r="E43" s="49"/>
      <c r="F43" s="50"/>
      <c r="G43" s="51"/>
      <c r="H43" s="51"/>
      <c r="I43" s="51"/>
      <c r="J43" s="52"/>
      <c r="K43" s="53"/>
      <c r="L43" s="34">
        <f t="shared" si="0"/>
        <v>79802.600000000006</v>
      </c>
      <c r="M43" s="54"/>
      <c r="N43" s="54"/>
    </row>
    <row r="45" spans="1:14" x14ac:dyDescent="0.2">
      <c r="L45" s="54"/>
    </row>
    <row r="46" spans="1:14" x14ac:dyDescent="0.2">
      <c r="L46" s="54"/>
    </row>
  </sheetData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3E86-2683-4C97-BDE0-CEEDEDCB8CC1}">
  <sheetPr>
    <pageSetUpPr fitToPage="1"/>
  </sheetPr>
  <dimension ref="A1:L139"/>
  <sheetViews>
    <sheetView topLeftCell="A82" zoomScaleNormal="100" workbookViewId="0">
      <selection activeCell="J56" sqref="J56:J122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4.28515625" style="4" customWidth="1"/>
    <col min="5" max="5" width="4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25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+'[1]Dicembre 24BP'!$L$96-0.16</f>
        <v>151569.79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151569.79</v>
      </c>
    </row>
    <row r="8" spans="1:12" x14ac:dyDescent="0.2">
      <c r="A8" s="192">
        <v>45658</v>
      </c>
      <c r="B8" s="195"/>
      <c r="C8" s="174"/>
      <c r="D8" s="194"/>
      <c r="E8" s="111" t="s">
        <v>24</v>
      </c>
      <c r="F8" s="111"/>
      <c r="G8" s="112"/>
      <c r="H8" s="112"/>
      <c r="I8" s="112"/>
      <c r="J8" s="196">
        <v>1000</v>
      </c>
      <c r="K8" s="197"/>
      <c r="L8" s="34">
        <f t="shared" ref="L8:L36" si="0">+L7+K8-J8</f>
        <v>150569.79</v>
      </c>
    </row>
    <row r="9" spans="1:12" x14ac:dyDescent="0.2">
      <c r="A9" s="89"/>
      <c r="B9" s="223"/>
      <c r="C9" s="224"/>
      <c r="D9" s="225"/>
      <c r="E9" s="90"/>
      <c r="F9" s="90"/>
      <c r="G9" s="91"/>
      <c r="H9" s="91"/>
      <c r="I9" s="91"/>
      <c r="J9" s="26"/>
      <c r="K9" s="27"/>
      <c r="L9" s="34">
        <f t="shared" si="0"/>
        <v>150569.79</v>
      </c>
    </row>
    <row r="10" spans="1:12" x14ac:dyDescent="0.2">
      <c r="A10" s="192">
        <v>45658</v>
      </c>
      <c r="B10" s="195"/>
      <c r="C10" s="174"/>
      <c r="D10" s="194"/>
      <c r="E10" s="111" t="s">
        <v>21</v>
      </c>
      <c r="F10" s="111"/>
      <c r="G10" s="112"/>
      <c r="H10" s="112"/>
      <c r="I10" s="112"/>
      <c r="J10" s="196">
        <v>183.39</v>
      </c>
      <c r="K10" s="197"/>
      <c r="L10" s="34">
        <f t="shared" si="0"/>
        <v>150386.4</v>
      </c>
    </row>
    <row r="11" spans="1:12" x14ac:dyDescent="0.2">
      <c r="A11" s="68"/>
      <c r="B11" s="161"/>
      <c r="C11" s="157"/>
      <c r="D11" s="57"/>
      <c r="E11" s="57"/>
      <c r="F11" s="163"/>
      <c r="G11" s="74"/>
      <c r="H11" s="74"/>
      <c r="I11" s="74"/>
      <c r="J11" s="162"/>
      <c r="K11" s="160"/>
      <c r="L11" s="34">
        <f t="shared" si="0"/>
        <v>150386.4</v>
      </c>
    </row>
    <row r="12" spans="1:12" x14ac:dyDescent="0.2">
      <c r="A12" s="48">
        <v>45659</v>
      </c>
      <c r="B12" s="198" t="s">
        <v>23</v>
      </c>
      <c r="C12" s="199">
        <v>45638</v>
      </c>
      <c r="D12" s="200" t="s">
        <v>20</v>
      </c>
      <c r="E12" s="28" t="s">
        <v>13</v>
      </c>
      <c r="F12" s="28">
        <v>2024045</v>
      </c>
      <c r="G12" s="193"/>
      <c r="H12" s="188"/>
      <c r="I12" s="188"/>
      <c r="J12" s="201"/>
      <c r="K12" s="226">
        <v>2196</v>
      </c>
      <c r="L12" s="34">
        <f t="shared" si="0"/>
        <v>152582.39999999999</v>
      </c>
    </row>
    <row r="13" spans="1:12" x14ac:dyDescent="0.2">
      <c r="A13" s="48">
        <v>45659</v>
      </c>
      <c r="B13" s="189" t="s">
        <v>61</v>
      </c>
      <c r="C13" s="190">
        <v>45638</v>
      </c>
      <c r="D13" s="191" t="s">
        <v>20</v>
      </c>
      <c r="E13" s="28" t="s">
        <v>13</v>
      </c>
      <c r="F13" s="28">
        <v>2024074</v>
      </c>
      <c r="G13" s="31"/>
      <c r="H13" s="31"/>
      <c r="I13" s="31"/>
      <c r="J13" s="32"/>
      <c r="K13" s="227">
        <v>732</v>
      </c>
      <c r="L13" s="34">
        <f t="shared" si="0"/>
        <v>153314.4</v>
      </c>
    </row>
    <row r="14" spans="1:12" x14ac:dyDescent="0.2">
      <c r="A14" s="48">
        <v>45659</v>
      </c>
      <c r="B14" s="114" t="s">
        <v>62</v>
      </c>
      <c r="C14" s="113">
        <v>45638</v>
      </c>
      <c r="D14" s="115" t="s">
        <v>20</v>
      </c>
      <c r="E14" s="28" t="s">
        <v>13</v>
      </c>
      <c r="F14" s="117">
        <v>2024078</v>
      </c>
      <c r="G14" s="118"/>
      <c r="H14" s="118"/>
      <c r="I14" s="118"/>
      <c r="J14" s="119"/>
      <c r="K14" s="228">
        <v>1342</v>
      </c>
      <c r="L14" s="34">
        <f t="shared" si="0"/>
        <v>154656.4</v>
      </c>
    </row>
    <row r="15" spans="1:12" x14ac:dyDescent="0.2">
      <c r="A15" s="10"/>
      <c r="B15" s="8"/>
      <c r="C15" s="10"/>
      <c r="D15" s="8"/>
      <c r="E15" s="57"/>
      <c r="F15" s="8"/>
      <c r="G15" s="11"/>
      <c r="H15" s="11"/>
      <c r="I15" s="11"/>
      <c r="J15" s="12"/>
      <c r="K15" s="12"/>
      <c r="L15" s="34">
        <f t="shared" si="0"/>
        <v>154656.4</v>
      </c>
    </row>
    <row r="16" spans="1:12" x14ac:dyDescent="0.2">
      <c r="A16" s="192">
        <v>45660</v>
      </c>
      <c r="B16" s="195"/>
      <c r="C16" s="174"/>
      <c r="D16" s="194"/>
      <c r="E16" s="111" t="s">
        <v>22</v>
      </c>
      <c r="F16" s="111"/>
      <c r="G16" s="112"/>
      <c r="H16" s="112"/>
      <c r="I16" s="112"/>
      <c r="J16" s="196">
        <v>25.14</v>
      </c>
      <c r="K16" s="197"/>
      <c r="L16" s="34">
        <f t="shared" si="0"/>
        <v>154631.26</v>
      </c>
    </row>
    <row r="17" spans="1:12" x14ac:dyDescent="0.2">
      <c r="A17" s="10"/>
      <c r="B17" s="8"/>
      <c r="C17" s="10"/>
      <c r="D17" s="8"/>
      <c r="E17" s="57"/>
      <c r="F17" s="211"/>
      <c r="G17" s="11"/>
      <c r="H17" s="11"/>
      <c r="I17" s="11"/>
      <c r="J17" s="12"/>
      <c r="K17" s="13"/>
      <c r="L17" s="34">
        <f t="shared" si="0"/>
        <v>154631.26</v>
      </c>
    </row>
    <row r="18" spans="1:12" x14ac:dyDescent="0.2">
      <c r="A18" s="192">
        <v>45660</v>
      </c>
      <c r="B18" s="195"/>
      <c r="C18" s="174"/>
      <c r="D18" s="194"/>
      <c r="E18" s="111" t="s">
        <v>22</v>
      </c>
      <c r="F18" s="111"/>
      <c r="G18" s="112"/>
      <c r="H18" s="112"/>
      <c r="I18" s="112"/>
      <c r="J18" s="196">
        <v>100</v>
      </c>
      <c r="K18" s="197"/>
      <c r="L18" s="34">
        <f t="shared" si="0"/>
        <v>154531.26</v>
      </c>
    </row>
    <row r="19" spans="1:12" x14ac:dyDescent="0.2">
      <c r="A19" s="10"/>
      <c r="B19" s="8"/>
      <c r="C19" s="10"/>
      <c r="D19" s="8"/>
      <c r="E19" s="57"/>
      <c r="F19" s="8"/>
      <c r="G19" s="11"/>
      <c r="H19" s="11"/>
      <c r="I19" s="11"/>
      <c r="J19" s="12"/>
      <c r="K19" s="12"/>
      <c r="L19" s="34">
        <f t="shared" si="0"/>
        <v>154531.26</v>
      </c>
    </row>
    <row r="20" spans="1:12" x14ac:dyDescent="0.2">
      <c r="A20" s="113">
        <v>45664</v>
      </c>
      <c r="B20" s="114" t="s">
        <v>63</v>
      </c>
      <c r="C20" s="113">
        <v>45590</v>
      </c>
      <c r="D20" s="115" t="s">
        <v>14</v>
      </c>
      <c r="E20" s="28" t="s">
        <v>13</v>
      </c>
      <c r="F20" s="117">
        <v>2024065</v>
      </c>
      <c r="G20" s="118"/>
      <c r="H20" s="118"/>
      <c r="I20" s="118"/>
      <c r="J20" s="119"/>
      <c r="K20" s="120">
        <v>5400</v>
      </c>
      <c r="L20" s="34">
        <f t="shared" si="0"/>
        <v>159931.26</v>
      </c>
    </row>
    <row r="21" spans="1:12" x14ac:dyDescent="0.2">
      <c r="A21" s="157"/>
      <c r="B21" s="43"/>
      <c r="C21" s="66"/>
      <c r="D21" s="40"/>
      <c r="E21" s="22"/>
      <c r="F21" s="22"/>
      <c r="G21" s="25"/>
      <c r="H21" s="25"/>
      <c r="I21" s="25"/>
      <c r="J21" s="26"/>
      <c r="K21" s="42"/>
      <c r="L21" s="34">
        <f t="shared" si="0"/>
        <v>159931.26</v>
      </c>
    </row>
    <row r="22" spans="1:12" x14ac:dyDescent="0.2">
      <c r="A22" s="168">
        <v>45670</v>
      </c>
      <c r="B22" s="189"/>
      <c r="C22" s="190"/>
      <c r="D22" s="191" t="s">
        <v>198</v>
      </c>
      <c r="E22" s="28" t="s">
        <v>199</v>
      </c>
      <c r="F22" s="28"/>
      <c r="G22" s="31"/>
      <c r="H22" s="31"/>
      <c r="I22" s="31"/>
      <c r="J22" s="32"/>
      <c r="K22" s="56">
        <v>178</v>
      </c>
      <c r="L22" s="34">
        <f t="shared" si="0"/>
        <v>160109.26</v>
      </c>
    </row>
    <row r="23" spans="1:12" x14ac:dyDescent="0.2">
      <c r="A23" s="157"/>
      <c r="B23" s="43"/>
      <c r="C23" s="66"/>
      <c r="D23" s="40"/>
      <c r="E23" s="22"/>
      <c r="F23" s="22"/>
      <c r="G23" s="25"/>
      <c r="H23" s="25"/>
      <c r="I23" s="25"/>
      <c r="J23" s="26"/>
      <c r="K23" s="42"/>
      <c r="L23" s="34">
        <f t="shared" si="0"/>
        <v>160109.26</v>
      </c>
    </row>
    <row r="24" spans="1:12" x14ac:dyDescent="0.2">
      <c r="A24" s="168">
        <v>45674</v>
      </c>
      <c r="B24" s="189" t="s">
        <v>200</v>
      </c>
      <c r="C24" s="190">
        <v>45615</v>
      </c>
      <c r="D24" s="191" t="s">
        <v>201</v>
      </c>
      <c r="E24" s="28" t="s">
        <v>13</v>
      </c>
      <c r="F24" s="28">
        <v>2024056</v>
      </c>
      <c r="G24" s="31"/>
      <c r="H24" s="31"/>
      <c r="I24" s="31"/>
      <c r="J24" s="32"/>
      <c r="K24" s="56">
        <v>4758</v>
      </c>
      <c r="L24" s="34">
        <f t="shared" si="0"/>
        <v>164867.26</v>
      </c>
    </row>
    <row r="25" spans="1:12" x14ac:dyDescent="0.2">
      <c r="A25" s="157"/>
      <c r="B25" s="43"/>
      <c r="C25" s="66"/>
      <c r="D25" s="40"/>
      <c r="E25" s="22"/>
      <c r="F25" s="22"/>
      <c r="G25" s="25"/>
      <c r="H25" s="25"/>
      <c r="I25" s="25"/>
      <c r="J25" s="26"/>
      <c r="K25" s="42"/>
      <c r="L25" s="34">
        <f t="shared" si="0"/>
        <v>164867.26</v>
      </c>
    </row>
    <row r="26" spans="1:12" ht="25.5" x14ac:dyDescent="0.2">
      <c r="A26" s="168">
        <v>45679</v>
      </c>
      <c r="B26" s="189" t="s">
        <v>202</v>
      </c>
      <c r="C26" s="190">
        <v>45646</v>
      </c>
      <c r="D26" s="191" t="s">
        <v>203</v>
      </c>
      <c r="E26" s="28" t="s">
        <v>13</v>
      </c>
      <c r="F26" s="116">
        <v>2024035</v>
      </c>
      <c r="G26" s="31"/>
      <c r="H26" s="31"/>
      <c r="I26" s="31"/>
      <c r="J26" s="32"/>
      <c r="K26" s="261">
        <v>6210</v>
      </c>
      <c r="L26" s="34">
        <f t="shared" si="0"/>
        <v>171077.26</v>
      </c>
    </row>
    <row r="27" spans="1:12" ht="25.5" x14ac:dyDescent="0.2">
      <c r="A27" s="168">
        <v>45679</v>
      </c>
      <c r="B27" s="189" t="s">
        <v>204</v>
      </c>
      <c r="C27" s="190">
        <v>45646</v>
      </c>
      <c r="D27" s="191" t="s">
        <v>203</v>
      </c>
      <c r="E27" s="28" t="s">
        <v>13</v>
      </c>
      <c r="F27" s="116">
        <v>2024035</v>
      </c>
      <c r="G27" s="31"/>
      <c r="H27" s="31"/>
      <c r="I27" s="31"/>
      <c r="J27" s="32"/>
      <c r="K27" s="261">
        <v>2500</v>
      </c>
      <c r="L27" s="34">
        <f t="shared" si="0"/>
        <v>173577.26</v>
      </c>
    </row>
    <row r="28" spans="1:12" ht="25.5" x14ac:dyDescent="0.2">
      <c r="A28" s="168">
        <v>45679</v>
      </c>
      <c r="B28" s="189" t="s">
        <v>205</v>
      </c>
      <c r="C28" s="190">
        <v>45646</v>
      </c>
      <c r="D28" s="191" t="s">
        <v>203</v>
      </c>
      <c r="E28" s="28" t="s">
        <v>13</v>
      </c>
      <c r="F28" s="116">
        <v>2024035</v>
      </c>
      <c r="G28" s="31"/>
      <c r="H28" s="31"/>
      <c r="I28" s="31"/>
      <c r="J28" s="32"/>
      <c r="K28" s="261">
        <v>1500</v>
      </c>
      <c r="L28" s="34">
        <f t="shared" si="0"/>
        <v>175077.26</v>
      </c>
    </row>
    <row r="29" spans="1:12" ht="25.5" x14ac:dyDescent="0.2">
      <c r="A29" s="168">
        <v>45679</v>
      </c>
      <c r="B29" s="189" t="s">
        <v>206</v>
      </c>
      <c r="C29" s="190">
        <v>45646</v>
      </c>
      <c r="D29" s="191" t="s">
        <v>203</v>
      </c>
      <c r="E29" s="28" t="s">
        <v>13</v>
      </c>
      <c r="F29" s="116">
        <v>2024035</v>
      </c>
      <c r="G29" s="31"/>
      <c r="H29" s="31"/>
      <c r="I29" s="31"/>
      <c r="J29" s="32"/>
      <c r="K29" s="261">
        <v>1932</v>
      </c>
      <c r="L29" s="34">
        <f t="shared" si="0"/>
        <v>177009.26</v>
      </c>
    </row>
    <row r="30" spans="1:12" ht="25.5" x14ac:dyDescent="0.2">
      <c r="A30" s="168">
        <v>45679</v>
      </c>
      <c r="B30" s="189" t="s">
        <v>207</v>
      </c>
      <c r="C30" s="190">
        <v>45646</v>
      </c>
      <c r="D30" s="191" t="s">
        <v>203</v>
      </c>
      <c r="E30" s="28" t="s">
        <v>13</v>
      </c>
      <c r="F30" s="116">
        <v>2024035</v>
      </c>
      <c r="G30" s="31"/>
      <c r="H30" s="31"/>
      <c r="I30" s="31"/>
      <c r="J30" s="32"/>
      <c r="K30" s="261">
        <v>1700</v>
      </c>
      <c r="L30" s="34">
        <f t="shared" si="0"/>
        <v>178709.26</v>
      </c>
    </row>
    <row r="31" spans="1:12" ht="25.5" x14ac:dyDescent="0.2">
      <c r="A31" s="168">
        <v>45679</v>
      </c>
      <c r="B31" s="189" t="s">
        <v>208</v>
      </c>
      <c r="C31" s="190">
        <v>45646</v>
      </c>
      <c r="D31" s="191" t="s">
        <v>203</v>
      </c>
      <c r="E31" s="28" t="s">
        <v>13</v>
      </c>
      <c r="F31" s="116">
        <v>2024035</v>
      </c>
      <c r="G31" s="31"/>
      <c r="H31" s="31"/>
      <c r="I31" s="31"/>
      <c r="J31" s="32"/>
      <c r="K31" s="261">
        <v>4900</v>
      </c>
      <c r="L31" s="34">
        <f t="shared" si="0"/>
        <v>183609.26</v>
      </c>
    </row>
    <row r="32" spans="1:12" ht="25.5" x14ac:dyDescent="0.2">
      <c r="A32" s="168">
        <v>45679</v>
      </c>
      <c r="B32" s="189" t="s">
        <v>209</v>
      </c>
      <c r="C32" s="190">
        <v>45646</v>
      </c>
      <c r="D32" s="191" t="s">
        <v>203</v>
      </c>
      <c r="E32" s="28" t="s">
        <v>13</v>
      </c>
      <c r="F32" s="116">
        <v>2024035</v>
      </c>
      <c r="G32" s="31"/>
      <c r="H32" s="31"/>
      <c r="I32" s="31"/>
      <c r="J32" s="32"/>
      <c r="K32" s="261">
        <v>2200</v>
      </c>
      <c r="L32" s="34">
        <f t="shared" si="0"/>
        <v>185809.26</v>
      </c>
    </row>
    <row r="33" spans="1:12" x14ac:dyDescent="0.2">
      <c r="A33" s="157"/>
      <c r="B33" s="43"/>
      <c r="C33" s="66"/>
      <c r="D33" s="40"/>
      <c r="E33" s="22"/>
      <c r="F33" s="22"/>
      <c r="G33" s="25"/>
      <c r="H33" s="25"/>
      <c r="I33" s="25"/>
      <c r="J33" s="26"/>
      <c r="K33" s="42"/>
      <c r="L33" s="34">
        <f t="shared" si="0"/>
        <v>185809.26</v>
      </c>
    </row>
    <row r="34" spans="1:12" x14ac:dyDescent="0.2">
      <c r="A34" s="168">
        <v>45680</v>
      </c>
      <c r="B34" s="189" t="s">
        <v>210</v>
      </c>
      <c r="C34" s="190">
        <v>45638</v>
      </c>
      <c r="D34" s="191" t="s">
        <v>211</v>
      </c>
      <c r="E34" s="28" t="s">
        <v>13</v>
      </c>
      <c r="F34" s="28">
        <v>2024029</v>
      </c>
      <c r="G34" s="31"/>
      <c r="H34" s="31"/>
      <c r="I34" s="31"/>
      <c r="J34" s="32"/>
      <c r="K34" s="56">
        <v>610</v>
      </c>
      <c r="L34" s="34">
        <f t="shared" si="0"/>
        <v>186419.26</v>
      </c>
    </row>
    <row r="35" spans="1:12" x14ac:dyDescent="0.2">
      <c r="A35" s="157"/>
      <c r="B35" s="43"/>
      <c r="C35" s="66"/>
      <c r="D35" s="40"/>
      <c r="E35" s="22"/>
      <c r="F35" s="22"/>
      <c r="G35" s="25"/>
      <c r="H35" s="25"/>
      <c r="I35" s="25"/>
      <c r="J35" s="26"/>
      <c r="K35" s="42"/>
      <c r="L35" s="34">
        <f t="shared" si="0"/>
        <v>186419.26</v>
      </c>
    </row>
    <row r="36" spans="1:12" x14ac:dyDescent="0.2">
      <c r="A36" s="244">
        <v>45681</v>
      </c>
      <c r="B36" s="233">
        <v>784</v>
      </c>
      <c r="C36" s="234">
        <v>45681</v>
      </c>
      <c r="D36" s="235" t="s">
        <v>74</v>
      </c>
      <c r="E36" s="116" t="s">
        <v>212</v>
      </c>
      <c r="F36" s="239" t="s">
        <v>81</v>
      </c>
      <c r="G36" s="245"/>
      <c r="H36" s="31"/>
      <c r="I36" s="31"/>
      <c r="J36" s="32">
        <v>1410.66</v>
      </c>
      <c r="K36" s="56"/>
      <c r="L36" s="34">
        <f t="shared" si="0"/>
        <v>185008.6</v>
      </c>
    </row>
    <row r="37" spans="1:12" x14ac:dyDescent="0.2">
      <c r="A37" s="123"/>
      <c r="B37" s="43"/>
      <c r="C37" s="66"/>
      <c r="D37" s="40"/>
      <c r="E37" s="57"/>
      <c r="F37" s="22"/>
      <c r="G37" s="154"/>
      <c r="H37" s="25"/>
      <c r="I37" s="25"/>
      <c r="J37" s="26"/>
      <c r="K37" s="42"/>
      <c r="L37" s="34">
        <f t="shared" ref="L37:L107" si="1">+L36+K37-J37</f>
        <v>185008.6</v>
      </c>
    </row>
    <row r="38" spans="1:12" x14ac:dyDescent="0.2">
      <c r="A38" s="121">
        <v>45681</v>
      </c>
      <c r="B38" s="108"/>
      <c r="C38" s="109"/>
      <c r="D38" s="110"/>
      <c r="E38" s="111" t="s">
        <v>15</v>
      </c>
      <c r="F38" s="111" t="s">
        <v>16</v>
      </c>
      <c r="G38" s="112"/>
      <c r="H38" s="112"/>
      <c r="I38" s="112"/>
      <c r="J38" s="122">
        <v>1.31</v>
      </c>
      <c r="K38" s="122"/>
      <c r="L38" s="34">
        <f t="shared" si="1"/>
        <v>185007.29</v>
      </c>
    </row>
    <row r="39" spans="1:12" x14ac:dyDescent="0.2">
      <c r="A39" s="229"/>
      <c r="B39" s="230"/>
      <c r="C39" s="229"/>
      <c r="D39" s="231"/>
      <c r="E39" s="231"/>
      <c r="F39" s="231"/>
      <c r="G39" s="232"/>
      <c r="H39" s="232"/>
      <c r="I39" s="232"/>
      <c r="J39" s="77"/>
      <c r="K39" s="124"/>
      <c r="L39" s="34">
        <f t="shared" si="1"/>
        <v>185007.29</v>
      </c>
    </row>
    <row r="40" spans="1:12" x14ac:dyDescent="0.2">
      <c r="A40" s="64">
        <v>45684</v>
      </c>
      <c r="B40" s="233">
        <v>1184</v>
      </c>
      <c r="C40" s="234">
        <v>45657</v>
      </c>
      <c r="D40" s="235" t="s">
        <v>74</v>
      </c>
      <c r="E40" s="236" t="s">
        <v>75</v>
      </c>
      <c r="F40" s="50" t="s">
        <v>81</v>
      </c>
      <c r="G40" s="51"/>
      <c r="H40" s="51"/>
      <c r="I40" s="51"/>
      <c r="J40" s="53">
        <v>400</v>
      </c>
      <c r="K40" s="53"/>
      <c r="L40" s="34">
        <f t="shared" si="1"/>
        <v>184607.29</v>
      </c>
    </row>
    <row r="41" spans="1:12" x14ac:dyDescent="0.2">
      <c r="A41" s="229"/>
      <c r="B41" s="230"/>
      <c r="C41" s="229"/>
      <c r="D41" s="231"/>
      <c r="E41" s="231"/>
      <c r="F41" s="231"/>
      <c r="G41" s="232"/>
      <c r="H41" s="232"/>
      <c r="I41" s="232"/>
      <c r="J41" s="77"/>
      <c r="K41" s="77"/>
      <c r="L41" s="34">
        <f t="shared" si="1"/>
        <v>184607.29</v>
      </c>
    </row>
    <row r="42" spans="1:12" x14ac:dyDescent="0.2">
      <c r="A42" s="64">
        <v>45684</v>
      </c>
      <c r="B42" s="257">
        <v>5689</v>
      </c>
      <c r="C42" s="258">
        <v>45630</v>
      </c>
      <c r="D42" s="259" t="s">
        <v>64</v>
      </c>
      <c r="E42" s="260" t="s">
        <v>65</v>
      </c>
      <c r="F42" s="99" t="s">
        <v>81</v>
      </c>
      <c r="G42" s="100"/>
      <c r="H42" s="100"/>
      <c r="I42" s="100"/>
      <c r="J42" s="102">
        <v>868.53</v>
      </c>
      <c r="K42" s="102"/>
      <c r="L42" s="34">
        <f t="shared" si="1"/>
        <v>183738.76</v>
      </c>
    </row>
    <row r="43" spans="1:12" ht="25.5" x14ac:dyDescent="0.2">
      <c r="A43" s="64">
        <v>45684</v>
      </c>
      <c r="B43" s="233">
        <v>206</v>
      </c>
      <c r="C43" s="234">
        <v>45654</v>
      </c>
      <c r="D43" s="235" t="s">
        <v>66</v>
      </c>
      <c r="E43" s="236" t="s">
        <v>67</v>
      </c>
      <c r="F43" s="117" t="s">
        <v>81</v>
      </c>
      <c r="G43" s="118"/>
      <c r="H43" s="118"/>
      <c r="I43" s="118"/>
      <c r="J43" s="119">
        <v>2356.5700000000002</v>
      </c>
      <c r="K43" s="120"/>
      <c r="L43" s="34">
        <f t="shared" si="1"/>
        <v>181382.19</v>
      </c>
    </row>
    <row r="44" spans="1:12" x14ac:dyDescent="0.2">
      <c r="A44" s="64">
        <v>45684</v>
      </c>
      <c r="B44" s="233">
        <v>206</v>
      </c>
      <c r="C44" s="234">
        <v>45654</v>
      </c>
      <c r="D44" s="235" t="s">
        <v>66</v>
      </c>
      <c r="E44" s="236" t="s">
        <v>68</v>
      </c>
      <c r="F44" s="50" t="s">
        <v>81</v>
      </c>
      <c r="G44" s="51"/>
      <c r="H44" s="51"/>
      <c r="I44" s="51"/>
      <c r="J44" s="53">
        <v>1475.4</v>
      </c>
      <c r="K44" s="53"/>
      <c r="L44" s="34">
        <f t="shared" si="1"/>
        <v>179906.79</v>
      </c>
    </row>
    <row r="45" spans="1:12" x14ac:dyDescent="0.2">
      <c r="A45" s="64">
        <v>45684</v>
      </c>
      <c r="B45" s="233">
        <v>206</v>
      </c>
      <c r="C45" s="234">
        <v>45654</v>
      </c>
      <c r="D45" s="235" t="s">
        <v>66</v>
      </c>
      <c r="E45" s="236" t="s">
        <v>69</v>
      </c>
      <c r="F45" s="117" t="s">
        <v>81</v>
      </c>
      <c r="G45" s="118"/>
      <c r="H45" s="118"/>
      <c r="I45" s="118"/>
      <c r="J45" s="119">
        <v>58.03</v>
      </c>
      <c r="K45" s="120"/>
      <c r="L45" s="34">
        <f t="shared" si="1"/>
        <v>179848.76</v>
      </c>
    </row>
    <row r="46" spans="1:12" x14ac:dyDescent="0.2">
      <c r="A46" s="64">
        <v>45684</v>
      </c>
      <c r="B46" s="233">
        <v>1472</v>
      </c>
      <c r="C46" s="234">
        <v>45657</v>
      </c>
      <c r="D46" s="235" t="s">
        <v>70</v>
      </c>
      <c r="E46" s="235" t="s">
        <v>71</v>
      </c>
      <c r="F46" s="50" t="s">
        <v>81</v>
      </c>
      <c r="G46" s="51"/>
      <c r="H46" s="51"/>
      <c r="I46" s="51"/>
      <c r="J46" s="53">
        <v>852.39</v>
      </c>
      <c r="K46" s="53"/>
      <c r="L46" s="34">
        <f t="shared" si="1"/>
        <v>178996.37</v>
      </c>
    </row>
    <row r="47" spans="1:12" x14ac:dyDescent="0.2">
      <c r="A47" s="64">
        <v>45684</v>
      </c>
      <c r="B47" s="233">
        <v>194</v>
      </c>
      <c r="C47" s="234">
        <v>45657</v>
      </c>
      <c r="D47" s="235" t="s">
        <v>72</v>
      </c>
      <c r="E47" s="235" t="s">
        <v>73</v>
      </c>
      <c r="F47" s="169" t="s">
        <v>81</v>
      </c>
      <c r="G47" s="118"/>
      <c r="H47" s="118"/>
      <c r="I47" s="118"/>
      <c r="J47" s="119">
        <v>500</v>
      </c>
      <c r="K47" s="120"/>
      <c r="L47" s="34">
        <f t="shared" si="1"/>
        <v>178496.37</v>
      </c>
    </row>
    <row r="48" spans="1:12" ht="25.5" x14ac:dyDescent="0.2">
      <c r="A48" s="64">
        <v>45684</v>
      </c>
      <c r="B48" s="233">
        <v>104</v>
      </c>
      <c r="C48" s="234">
        <v>45660</v>
      </c>
      <c r="D48" s="235" t="s">
        <v>76</v>
      </c>
      <c r="E48" s="235" t="s">
        <v>77</v>
      </c>
      <c r="F48" s="28" t="s">
        <v>81</v>
      </c>
      <c r="G48" s="31"/>
      <c r="H48" s="31"/>
      <c r="I48" s="31"/>
      <c r="J48" s="120">
        <v>4500</v>
      </c>
      <c r="K48" s="120"/>
      <c r="L48" s="34">
        <f t="shared" si="1"/>
        <v>173996.37</v>
      </c>
    </row>
    <row r="49" spans="1:12" ht="25.5" x14ac:dyDescent="0.2">
      <c r="A49" s="64">
        <v>45684</v>
      </c>
      <c r="B49" s="233">
        <v>268</v>
      </c>
      <c r="C49" s="234">
        <v>45660</v>
      </c>
      <c r="D49" s="235" t="s">
        <v>76</v>
      </c>
      <c r="E49" s="235" t="s">
        <v>78</v>
      </c>
      <c r="F49" s="169" t="s">
        <v>81</v>
      </c>
      <c r="G49" s="237"/>
      <c r="H49" s="237"/>
      <c r="I49" s="237"/>
      <c r="J49" s="238">
        <v>310.73</v>
      </c>
      <c r="K49" s="238"/>
      <c r="L49" s="34">
        <f t="shared" si="1"/>
        <v>173685.64</v>
      </c>
    </row>
    <row r="50" spans="1:12" x14ac:dyDescent="0.2">
      <c r="A50" s="64">
        <v>45684</v>
      </c>
      <c r="B50" s="233">
        <v>90</v>
      </c>
      <c r="C50" s="234">
        <v>45680</v>
      </c>
      <c r="D50" s="235" t="s">
        <v>79</v>
      </c>
      <c r="E50" s="235" t="s">
        <v>80</v>
      </c>
      <c r="F50" s="239" t="s">
        <v>81</v>
      </c>
      <c r="G50" s="240"/>
      <c r="H50" s="241"/>
      <c r="I50" s="241"/>
      <c r="J50" s="242">
        <v>1246.53</v>
      </c>
      <c r="K50" s="243"/>
      <c r="L50" s="34">
        <f t="shared" si="1"/>
        <v>172439.11</v>
      </c>
    </row>
    <row r="51" spans="1:12" x14ac:dyDescent="0.2">
      <c r="A51" s="123"/>
      <c r="B51" s="38"/>
      <c r="C51" s="66"/>
      <c r="D51" s="40"/>
      <c r="E51" s="22"/>
      <c r="F51" s="22"/>
      <c r="G51" s="25"/>
      <c r="H51" s="25"/>
      <c r="I51" s="25"/>
      <c r="J51" s="124"/>
      <c r="K51" s="124"/>
      <c r="L51" s="34">
        <f t="shared" si="1"/>
        <v>172439.11</v>
      </c>
    </row>
    <row r="52" spans="1:12" x14ac:dyDescent="0.2">
      <c r="A52" s="121">
        <v>45684</v>
      </c>
      <c r="B52" s="108"/>
      <c r="C52" s="109"/>
      <c r="D52" s="110"/>
      <c r="E52" s="111" t="s">
        <v>15</v>
      </c>
      <c r="F52" s="111" t="s">
        <v>16</v>
      </c>
      <c r="G52" s="112"/>
      <c r="H52" s="112"/>
      <c r="I52" s="112"/>
      <c r="J52" s="122">
        <v>1.31</v>
      </c>
      <c r="K52" s="122"/>
      <c r="L52" s="34">
        <f t="shared" si="1"/>
        <v>172437.8</v>
      </c>
    </row>
    <row r="53" spans="1:12" x14ac:dyDescent="0.2">
      <c r="A53" s="123"/>
      <c r="B53" s="262"/>
      <c r="C53" s="263"/>
      <c r="D53" s="264"/>
      <c r="E53" s="265"/>
      <c r="F53" s="22"/>
      <c r="G53" s="25"/>
      <c r="H53" s="25"/>
      <c r="I53" s="25"/>
      <c r="J53" s="124"/>
      <c r="K53" s="124"/>
      <c r="L53" s="34">
        <f t="shared" si="1"/>
        <v>172437.8</v>
      </c>
    </row>
    <row r="54" spans="1:12" x14ac:dyDescent="0.2">
      <c r="A54" s="121">
        <v>45684</v>
      </c>
      <c r="B54" s="108"/>
      <c r="C54" s="109"/>
      <c r="D54" s="110"/>
      <c r="E54" s="111" t="s">
        <v>15</v>
      </c>
      <c r="F54" s="111" t="s">
        <v>16</v>
      </c>
      <c r="G54" s="112"/>
      <c r="H54" s="112"/>
      <c r="I54" s="112"/>
      <c r="J54" s="122">
        <v>5.24</v>
      </c>
      <c r="K54" s="122"/>
      <c r="L54" s="34">
        <f t="shared" si="1"/>
        <v>172432.56</v>
      </c>
    </row>
    <row r="55" spans="1:12" x14ac:dyDescent="0.2">
      <c r="A55" s="123"/>
      <c r="B55" s="262"/>
      <c r="C55" s="263"/>
      <c r="D55" s="264"/>
      <c r="E55" s="265"/>
      <c r="F55" s="22"/>
      <c r="G55" s="25"/>
      <c r="H55" s="25"/>
      <c r="I55" s="25"/>
      <c r="J55" s="124"/>
      <c r="K55" s="124"/>
      <c r="L55" s="34">
        <f t="shared" si="1"/>
        <v>172432.56</v>
      </c>
    </row>
    <row r="56" spans="1:12" x14ac:dyDescent="0.2">
      <c r="A56" s="113">
        <v>45684</v>
      </c>
      <c r="B56" s="246">
        <v>9</v>
      </c>
      <c r="C56" s="247">
        <v>45551</v>
      </c>
      <c r="D56" s="236" t="s">
        <v>82</v>
      </c>
      <c r="E56" s="236" t="s">
        <v>83</v>
      </c>
      <c r="F56" s="28">
        <v>2023056</v>
      </c>
      <c r="G56" s="245"/>
      <c r="H56" s="31"/>
      <c r="I56" s="31"/>
      <c r="J56" s="32">
        <v>1900</v>
      </c>
      <c r="K56" s="56"/>
      <c r="L56" s="34">
        <f t="shared" si="1"/>
        <v>170532.56</v>
      </c>
    </row>
    <row r="57" spans="1:12" x14ac:dyDescent="0.2">
      <c r="A57" s="113">
        <v>45684</v>
      </c>
      <c r="B57" s="246">
        <v>33</v>
      </c>
      <c r="C57" s="247">
        <v>45565</v>
      </c>
      <c r="D57" s="236" t="s">
        <v>84</v>
      </c>
      <c r="E57" s="248" t="s">
        <v>85</v>
      </c>
      <c r="F57" s="28">
        <v>2024059</v>
      </c>
      <c r="G57" s="245"/>
      <c r="H57" s="31"/>
      <c r="I57" s="31"/>
      <c r="J57" s="32">
        <v>1600</v>
      </c>
      <c r="K57" s="56"/>
      <c r="L57" s="34">
        <f t="shared" si="1"/>
        <v>168932.56</v>
      </c>
    </row>
    <row r="58" spans="1:12" x14ac:dyDescent="0.2">
      <c r="A58" s="113">
        <v>45684</v>
      </c>
      <c r="B58" s="246">
        <v>236</v>
      </c>
      <c r="C58" s="247">
        <v>45565</v>
      </c>
      <c r="D58" s="236" t="s">
        <v>86</v>
      </c>
      <c r="E58" s="236" t="s">
        <v>87</v>
      </c>
      <c r="F58" s="28">
        <v>2024010</v>
      </c>
      <c r="G58" s="245"/>
      <c r="H58" s="31"/>
      <c r="I58" s="31"/>
      <c r="J58" s="32">
        <v>2200</v>
      </c>
      <c r="K58" s="56"/>
      <c r="L58" s="34">
        <f t="shared" si="1"/>
        <v>166732.56</v>
      </c>
    </row>
    <row r="59" spans="1:12" x14ac:dyDescent="0.2">
      <c r="A59" s="113">
        <v>45684</v>
      </c>
      <c r="B59" s="246">
        <v>1041</v>
      </c>
      <c r="C59" s="247">
        <v>45565</v>
      </c>
      <c r="D59" s="236" t="s">
        <v>88</v>
      </c>
      <c r="E59" s="236" t="s">
        <v>87</v>
      </c>
      <c r="F59" s="28">
        <v>2024010</v>
      </c>
      <c r="G59" s="245"/>
      <c r="H59" s="31"/>
      <c r="I59" s="31"/>
      <c r="J59" s="32">
        <v>350</v>
      </c>
      <c r="K59" s="56"/>
      <c r="L59" s="34">
        <f t="shared" si="1"/>
        <v>166382.56</v>
      </c>
    </row>
    <row r="60" spans="1:12" x14ac:dyDescent="0.2">
      <c r="A60" s="113">
        <v>45684</v>
      </c>
      <c r="B60" s="233">
        <v>2708</v>
      </c>
      <c r="C60" s="234">
        <v>45635</v>
      </c>
      <c r="D60" s="235" t="s">
        <v>89</v>
      </c>
      <c r="E60" s="236" t="s">
        <v>90</v>
      </c>
      <c r="F60" s="28">
        <v>2024060</v>
      </c>
      <c r="G60" s="245"/>
      <c r="H60" s="31"/>
      <c r="I60" s="31"/>
      <c r="J60" s="32">
        <v>380</v>
      </c>
      <c r="K60" s="56"/>
      <c r="L60" s="34">
        <f t="shared" si="1"/>
        <v>166002.56</v>
      </c>
    </row>
    <row r="61" spans="1:12" x14ac:dyDescent="0.2">
      <c r="A61" s="113">
        <v>45684</v>
      </c>
      <c r="B61" s="233">
        <v>645</v>
      </c>
      <c r="C61" s="234">
        <v>45642</v>
      </c>
      <c r="D61" s="235" t="s">
        <v>91</v>
      </c>
      <c r="E61" s="236" t="s">
        <v>92</v>
      </c>
      <c r="F61" s="28">
        <v>2023073</v>
      </c>
      <c r="G61" s="245"/>
      <c r="H61" s="31"/>
      <c r="I61" s="31"/>
      <c r="J61" s="32">
        <v>545.45000000000005</v>
      </c>
      <c r="K61" s="56"/>
      <c r="L61" s="34">
        <f t="shared" si="1"/>
        <v>165457.10999999999</v>
      </c>
    </row>
    <row r="62" spans="1:12" ht="25.5" x14ac:dyDescent="0.2">
      <c r="A62" s="113">
        <v>45684</v>
      </c>
      <c r="B62" s="233">
        <v>130</v>
      </c>
      <c r="C62" s="234">
        <v>45657</v>
      </c>
      <c r="D62" s="235" t="s">
        <v>93</v>
      </c>
      <c r="E62" s="235" t="s">
        <v>94</v>
      </c>
      <c r="F62" s="28">
        <v>2024064</v>
      </c>
      <c r="G62" s="245"/>
      <c r="H62" s="31"/>
      <c r="I62" s="31"/>
      <c r="J62" s="32">
        <v>721.31</v>
      </c>
      <c r="K62" s="56"/>
      <c r="L62" s="34">
        <f t="shared" si="1"/>
        <v>164735.79999999999</v>
      </c>
    </row>
    <row r="63" spans="1:12" ht="25.5" x14ac:dyDescent="0.2">
      <c r="A63" s="113">
        <v>45684</v>
      </c>
      <c r="B63" s="233">
        <v>131</v>
      </c>
      <c r="C63" s="234">
        <v>45657</v>
      </c>
      <c r="D63" s="235" t="s">
        <v>93</v>
      </c>
      <c r="E63" s="235" t="s">
        <v>94</v>
      </c>
      <c r="F63" s="28">
        <v>2024064</v>
      </c>
      <c r="G63" s="245"/>
      <c r="H63" s="31"/>
      <c r="I63" s="31"/>
      <c r="J63" s="32">
        <v>459.02</v>
      </c>
      <c r="K63" s="56"/>
      <c r="L63" s="34">
        <f t="shared" si="1"/>
        <v>164276.78</v>
      </c>
    </row>
    <row r="64" spans="1:12" ht="25.5" x14ac:dyDescent="0.2">
      <c r="A64" s="113">
        <v>45684</v>
      </c>
      <c r="B64" s="233">
        <v>378</v>
      </c>
      <c r="C64" s="234">
        <v>45656</v>
      </c>
      <c r="D64" s="235" t="s">
        <v>95</v>
      </c>
      <c r="E64" s="236" t="s">
        <v>96</v>
      </c>
      <c r="F64" s="28">
        <v>2023081</v>
      </c>
      <c r="G64" s="245"/>
      <c r="H64" s="31"/>
      <c r="I64" s="31"/>
      <c r="J64" s="32">
        <v>1172.1300000000001</v>
      </c>
      <c r="K64" s="56"/>
      <c r="L64" s="34">
        <f t="shared" si="1"/>
        <v>163104.65</v>
      </c>
    </row>
    <row r="65" spans="1:12" x14ac:dyDescent="0.2">
      <c r="A65" s="113">
        <v>45684</v>
      </c>
      <c r="B65" s="233">
        <v>1</v>
      </c>
      <c r="C65" s="234">
        <v>45673</v>
      </c>
      <c r="D65" s="235" t="s">
        <v>97</v>
      </c>
      <c r="E65" s="235" t="s">
        <v>98</v>
      </c>
      <c r="F65" s="28">
        <v>2024049</v>
      </c>
      <c r="G65" s="245"/>
      <c r="H65" s="31"/>
      <c r="I65" s="31"/>
      <c r="J65" s="32">
        <v>1836</v>
      </c>
      <c r="K65" s="56"/>
      <c r="L65" s="34">
        <f t="shared" si="1"/>
        <v>161268.65</v>
      </c>
    </row>
    <row r="66" spans="1:12" x14ac:dyDescent="0.2">
      <c r="A66" s="113">
        <v>45684</v>
      </c>
      <c r="B66" s="233">
        <v>5</v>
      </c>
      <c r="C66" s="234">
        <v>45674</v>
      </c>
      <c r="D66" s="235" t="s">
        <v>99</v>
      </c>
      <c r="E66" s="236" t="s">
        <v>100</v>
      </c>
      <c r="F66" s="28">
        <v>2023073</v>
      </c>
      <c r="G66" s="245"/>
      <c r="H66" s="31"/>
      <c r="I66" s="31"/>
      <c r="J66" s="32">
        <v>50.54</v>
      </c>
      <c r="K66" s="56"/>
      <c r="L66" s="34">
        <f t="shared" si="1"/>
        <v>161218.10999999999</v>
      </c>
    </row>
    <row r="67" spans="1:12" x14ac:dyDescent="0.2">
      <c r="A67" s="113">
        <v>45684</v>
      </c>
      <c r="B67" s="233">
        <v>6</v>
      </c>
      <c r="C67" s="234">
        <v>45674</v>
      </c>
      <c r="D67" s="235" t="s">
        <v>101</v>
      </c>
      <c r="E67" s="236" t="s">
        <v>102</v>
      </c>
      <c r="F67" s="28">
        <v>2024052</v>
      </c>
      <c r="G67" s="245"/>
      <c r="H67" s="31"/>
      <c r="I67" s="31"/>
      <c r="J67" s="32">
        <v>1754.4</v>
      </c>
      <c r="K67" s="56"/>
      <c r="L67" s="34">
        <f t="shared" si="1"/>
        <v>159463.71</v>
      </c>
    </row>
    <row r="68" spans="1:12" x14ac:dyDescent="0.2">
      <c r="A68" s="113">
        <v>45684</v>
      </c>
      <c r="B68" s="233">
        <v>1</v>
      </c>
      <c r="C68" s="234">
        <v>45674</v>
      </c>
      <c r="D68" s="235" t="s">
        <v>103</v>
      </c>
      <c r="E68" s="236" t="s">
        <v>104</v>
      </c>
      <c r="F68" s="28">
        <v>2024050</v>
      </c>
      <c r="G68" s="245"/>
      <c r="H68" s="31"/>
      <c r="I68" s="31"/>
      <c r="J68" s="32">
        <v>1600</v>
      </c>
      <c r="K68" s="56"/>
      <c r="L68" s="34">
        <f t="shared" si="1"/>
        <v>157863.71</v>
      </c>
    </row>
    <row r="69" spans="1:12" x14ac:dyDescent="0.2">
      <c r="A69" s="113">
        <v>45684</v>
      </c>
      <c r="B69" s="233">
        <v>17</v>
      </c>
      <c r="C69" s="234">
        <v>45675</v>
      </c>
      <c r="D69" s="235" t="s">
        <v>105</v>
      </c>
      <c r="E69" s="236" t="s">
        <v>106</v>
      </c>
      <c r="F69" s="28">
        <v>2024017</v>
      </c>
      <c r="G69" s="245"/>
      <c r="H69" s="31"/>
      <c r="I69" s="31"/>
      <c r="J69" s="32">
        <v>1600</v>
      </c>
      <c r="K69" s="56"/>
      <c r="L69" s="34">
        <f t="shared" si="1"/>
        <v>156263.71</v>
      </c>
    </row>
    <row r="70" spans="1:12" x14ac:dyDescent="0.2">
      <c r="A70" s="113">
        <v>45684</v>
      </c>
      <c r="B70" s="233">
        <v>18</v>
      </c>
      <c r="C70" s="234">
        <v>45675</v>
      </c>
      <c r="D70" s="235" t="s">
        <v>105</v>
      </c>
      <c r="E70" s="236" t="s">
        <v>107</v>
      </c>
      <c r="F70" s="28">
        <v>2024035</v>
      </c>
      <c r="G70" s="245"/>
      <c r="H70" s="31"/>
      <c r="I70" s="31"/>
      <c r="J70" s="32">
        <v>2700</v>
      </c>
      <c r="K70" s="56"/>
      <c r="L70" s="34">
        <f t="shared" si="1"/>
        <v>153563.71</v>
      </c>
    </row>
    <row r="71" spans="1:12" x14ac:dyDescent="0.2">
      <c r="A71" s="113">
        <v>45684</v>
      </c>
      <c r="B71" s="233">
        <v>19</v>
      </c>
      <c r="C71" s="234">
        <v>45675</v>
      </c>
      <c r="D71" s="235" t="s">
        <v>105</v>
      </c>
      <c r="E71" s="236" t="s">
        <v>107</v>
      </c>
      <c r="F71" s="28">
        <v>2024035</v>
      </c>
      <c r="G71" s="245"/>
      <c r="H71" s="31"/>
      <c r="I71" s="31"/>
      <c r="J71" s="32">
        <v>400</v>
      </c>
      <c r="K71" s="56"/>
      <c r="L71" s="34">
        <f t="shared" si="1"/>
        <v>153163.71</v>
      </c>
    </row>
    <row r="72" spans="1:12" x14ac:dyDescent="0.2">
      <c r="A72" s="113">
        <v>45684</v>
      </c>
      <c r="B72" s="233">
        <v>20</v>
      </c>
      <c r="C72" s="234">
        <v>45675</v>
      </c>
      <c r="D72" s="235" t="s">
        <v>105</v>
      </c>
      <c r="E72" s="236" t="s">
        <v>107</v>
      </c>
      <c r="F72" s="28">
        <v>2024035</v>
      </c>
      <c r="G72" s="245"/>
      <c r="H72" s="31"/>
      <c r="I72" s="31"/>
      <c r="J72" s="32">
        <v>600</v>
      </c>
      <c r="K72" s="56"/>
      <c r="L72" s="34">
        <f t="shared" si="1"/>
        <v>152563.71</v>
      </c>
    </row>
    <row r="73" spans="1:12" x14ac:dyDescent="0.2">
      <c r="A73" s="113">
        <v>45684</v>
      </c>
      <c r="B73" s="233">
        <v>21</v>
      </c>
      <c r="C73" s="234">
        <v>45675</v>
      </c>
      <c r="D73" s="235" t="s">
        <v>105</v>
      </c>
      <c r="E73" s="236" t="s">
        <v>107</v>
      </c>
      <c r="F73" s="28">
        <v>2024035</v>
      </c>
      <c r="G73" s="245"/>
      <c r="H73" s="31"/>
      <c r="I73" s="31"/>
      <c r="J73" s="32">
        <v>600</v>
      </c>
      <c r="K73" s="56"/>
      <c r="L73" s="34">
        <f t="shared" si="1"/>
        <v>151963.71</v>
      </c>
    </row>
    <row r="74" spans="1:12" x14ac:dyDescent="0.2">
      <c r="A74" s="113">
        <v>45684</v>
      </c>
      <c r="B74" s="233">
        <v>22</v>
      </c>
      <c r="C74" s="234">
        <v>45675</v>
      </c>
      <c r="D74" s="235" t="s">
        <v>105</v>
      </c>
      <c r="E74" s="236" t="s">
        <v>107</v>
      </c>
      <c r="F74" s="28">
        <v>2024035</v>
      </c>
      <c r="G74" s="245"/>
      <c r="H74" s="31"/>
      <c r="I74" s="31"/>
      <c r="J74" s="32">
        <v>300</v>
      </c>
      <c r="K74" s="56"/>
      <c r="L74" s="34">
        <f t="shared" si="1"/>
        <v>151663.71</v>
      </c>
    </row>
    <row r="75" spans="1:12" x14ac:dyDescent="0.2">
      <c r="A75" s="113">
        <v>45684</v>
      </c>
      <c r="B75" s="233">
        <v>23</v>
      </c>
      <c r="C75" s="234">
        <v>45675</v>
      </c>
      <c r="D75" s="235" t="s">
        <v>105</v>
      </c>
      <c r="E75" s="236" t="s">
        <v>107</v>
      </c>
      <c r="F75" s="28">
        <v>2024035</v>
      </c>
      <c r="G75" s="245"/>
      <c r="H75" s="31"/>
      <c r="I75" s="31"/>
      <c r="J75" s="32">
        <v>1200</v>
      </c>
      <c r="K75" s="56"/>
      <c r="L75" s="34">
        <f t="shared" si="1"/>
        <v>150463.71</v>
      </c>
    </row>
    <row r="76" spans="1:12" x14ac:dyDescent="0.2">
      <c r="A76" s="113">
        <v>45684</v>
      </c>
      <c r="B76" s="233">
        <v>24</v>
      </c>
      <c r="C76" s="234">
        <v>45675</v>
      </c>
      <c r="D76" s="235" t="s">
        <v>105</v>
      </c>
      <c r="E76" s="236" t="s">
        <v>108</v>
      </c>
      <c r="F76" s="28">
        <v>2024045</v>
      </c>
      <c r="G76" s="245"/>
      <c r="H76" s="31"/>
      <c r="I76" s="31"/>
      <c r="J76" s="32">
        <v>560</v>
      </c>
      <c r="K76" s="56"/>
      <c r="L76" s="34">
        <f t="shared" si="1"/>
        <v>149903.71</v>
      </c>
    </row>
    <row r="77" spans="1:12" x14ac:dyDescent="0.2">
      <c r="A77" s="113">
        <v>45684</v>
      </c>
      <c r="B77" s="233">
        <v>34</v>
      </c>
      <c r="C77" s="234">
        <v>45677</v>
      </c>
      <c r="D77" s="235" t="s">
        <v>105</v>
      </c>
      <c r="E77" s="235" t="s">
        <v>85</v>
      </c>
      <c r="F77" s="28">
        <v>2024059</v>
      </c>
      <c r="G77" s="245"/>
      <c r="H77" s="31"/>
      <c r="I77" s="31"/>
      <c r="J77" s="32">
        <v>327.87</v>
      </c>
      <c r="K77" s="56"/>
      <c r="L77" s="34">
        <f t="shared" si="1"/>
        <v>149575.84</v>
      </c>
    </row>
    <row r="78" spans="1:12" x14ac:dyDescent="0.2">
      <c r="A78" s="113">
        <v>45684</v>
      </c>
      <c r="B78" s="233">
        <v>2</v>
      </c>
      <c r="C78" s="234">
        <v>45679</v>
      </c>
      <c r="D78" s="235" t="s">
        <v>109</v>
      </c>
      <c r="E78" s="235" t="s">
        <v>85</v>
      </c>
      <c r="F78" s="28">
        <v>2024059</v>
      </c>
      <c r="G78" s="245"/>
      <c r="H78" s="31"/>
      <c r="I78" s="31"/>
      <c r="J78" s="32">
        <v>401.31</v>
      </c>
      <c r="K78" s="56"/>
      <c r="L78" s="34">
        <f t="shared" si="1"/>
        <v>149174.53</v>
      </c>
    </row>
    <row r="79" spans="1:12" ht="25.5" x14ac:dyDescent="0.2">
      <c r="A79" s="113">
        <v>45684</v>
      </c>
      <c r="B79" s="233" t="s">
        <v>110</v>
      </c>
      <c r="C79" s="234">
        <v>45677</v>
      </c>
      <c r="D79" s="235" t="s">
        <v>111</v>
      </c>
      <c r="E79" s="236" t="s">
        <v>112</v>
      </c>
      <c r="F79" s="28">
        <v>2023081</v>
      </c>
      <c r="G79" s="245"/>
      <c r="H79" s="31"/>
      <c r="I79" s="31"/>
      <c r="J79" s="32">
        <v>1793.2</v>
      </c>
      <c r="K79" s="56"/>
      <c r="L79" s="34">
        <f t="shared" si="1"/>
        <v>147381.32999999999</v>
      </c>
    </row>
    <row r="80" spans="1:12" ht="25.5" x14ac:dyDescent="0.2">
      <c r="A80" s="113">
        <v>45684</v>
      </c>
      <c r="B80" s="233">
        <v>19</v>
      </c>
      <c r="C80" s="234">
        <v>45680</v>
      </c>
      <c r="D80" s="235" t="s">
        <v>113</v>
      </c>
      <c r="E80" s="236" t="s">
        <v>114</v>
      </c>
      <c r="F80" s="28">
        <v>2024034</v>
      </c>
      <c r="G80" s="245"/>
      <c r="H80" s="31"/>
      <c r="I80" s="31"/>
      <c r="J80" s="32">
        <v>225</v>
      </c>
      <c r="K80" s="56"/>
      <c r="L80" s="34">
        <f t="shared" si="1"/>
        <v>147156.32999999999</v>
      </c>
    </row>
    <row r="81" spans="1:12" ht="25.5" x14ac:dyDescent="0.2">
      <c r="A81" s="113">
        <v>45684</v>
      </c>
      <c r="B81" s="233">
        <v>20</v>
      </c>
      <c r="C81" s="234">
        <v>45680</v>
      </c>
      <c r="D81" s="235" t="s">
        <v>113</v>
      </c>
      <c r="E81" s="235" t="s">
        <v>115</v>
      </c>
      <c r="F81" s="28">
        <v>2024049</v>
      </c>
      <c r="G81" s="245"/>
      <c r="H81" s="31"/>
      <c r="I81" s="31"/>
      <c r="J81" s="32">
        <v>270</v>
      </c>
      <c r="K81" s="56"/>
      <c r="L81" s="34">
        <f t="shared" si="1"/>
        <v>146886.32999999999</v>
      </c>
    </row>
    <row r="82" spans="1:12" x14ac:dyDescent="0.2">
      <c r="A82" s="113">
        <v>45684</v>
      </c>
      <c r="B82" s="233" t="s">
        <v>116</v>
      </c>
      <c r="C82" s="234">
        <v>45672</v>
      </c>
      <c r="D82" s="235" t="s">
        <v>117</v>
      </c>
      <c r="E82" s="236" t="s">
        <v>118</v>
      </c>
      <c r="F82" s="28">
        <v>2023033</v>
      </c>
      <c r="G82" s="245"/>
      <c r="H82" s="31"/>
      <c r="I82" s="31"/>
      <c r="J82" s="32">
        <v>478</v>
      </c>
      <c r="K82" s="56"/>
      <c r="L82" s="34">
        <f t="shared" si="1"/>
        <v>146408.32999999999</v>
      </c>
    </row>
    <row r="83" spans="1:12" x14ac:dyDescent="0.2">
      <c r="A83" s="113">
        <v>45684</v>
      </c>
      <c r="B83" s="233" t="s">
        <v>119</v>
      </c>
      <c r="C83" s="234">
        <v>45672</v>
      </c>
      <c r="D83" s="235" t="s">
        <v>117</v>
      </c>
      <c r="E83" s="236" t="s">
        <v>120</v>
      </c>
      <c r="F83" s="28">
        <v>2024008</v>
      </c>
      <c r="G83" s="245"/>
      <c r="H83" s="31"/>
      <c r="I83" s="31"/>
      <c r="J83" s="32">
        <v>766</v>
      </c>
      <c r="K83" s="56"/>
      <c r="L83" s="34">
        <f t="shared" si="1"/>
        <v>145642.32999999999</v>
      </c>
    </row>
    <row r="84" spans="1:12" x14ac:dyDescent="0.2">
      <c r="A84" s="113">
        <v>45684</v>
      </c>
      <c r="B84" s="233" t="s">
        <v>121</v>
      </c>
      <c r="C84" s="234">
        <v>45672</v>
      </c>
      <c r="D84" s="235" t="s">
        <v>117</v>
      </c>
      <c r="E84" s="236" t="s">
        <v>107</v>
      </c>
      <c r="F84" s="28">
        <v>2024035</v>
      </c>
      <c r="G84" s="245"/>
      <c r="H84" s="31"/>
      <c r="I84" s="31"/>
      <c r="J84" s="32">
        <v>638</v>
      </c>
      <c r="K84" s="56"/>
      <c r="L84" s="34">
        <f t="shared" si="1"/>
        <v>145004.32999999999</v>
      </c>
    </row>
    <row r="85" spans="1:12" x14ac:dyDescent="0.2">
      <c r="A85" s="113">
        <v>45684</v>
      </c>
      <c r="B85" s="233" t="s">
        <v>122</v>
      </c>
      <c r="C85" s="234">
        <v>45672</v>
      </c>
      <c r="D85" s="235" t="s">
        <v>123</v>
      </c>
      <c r="E85" s="236" t="s">
        <v>124</v>
      </c>
      <c r="F85" s="28">
        <v>2024052</v>
      </c>
      <c r="G85" s="245"/>
      <c r="H85" s="31"/>
      <c r="I85" s="31"/>
      <c r="J85" s="32">
        <v>318</v>
      </c>
      <c r="K85" s="56"/>
      <c r="L85" s="34">
        <f t="shared" si="1"/>
        <v>144686.32999999999</v>
      </c>
    </row>
    <row r="86" spans="1:12" x14ac:dyDescent="0.2">
      <c r="A86" s="113">
        <v>45684</v>
      </c>
      <c r="B86" s="233" t="s">
        <v>125</v>
      </c>
      <c r="C86" s="234">
        <v>45672</v>
      </c>
      <c r="D86" s="235" t="s">
        <v>126</v>
      </c>
      <c r="E86" s="235" t="s">
        <v>127</v>
      </c>
      <c r="F86" s="28">
        <v>2024049</v>
      </c>
      <c r="G86" s="245"/>
      <c r="H86" s="31"/>
      <c r="I86" s="31"/>
      <c r="J86" s="32">
        <v>1086</v>
      </c>
      <c r="K86" s="56"/>
      <c r="L86" s="34">
        <f t="shared" si="1"/>
        <v>143600.32999999999</v>
      </c>
    </row>
    <row r="87" spans="1:12" x14ac:dyDescent="0.2">
      <c r="A87" s="113">
        <v>45684</v>
      </c>
      <c r="B87" s="233" t="s">
        <v>128</v>
      </c>
      <c r="C87" s="234">
        <v>45672</v>
      </c>
      <c r="D87" s="235" t="s">
        <v>129</v>
      </c>
      <c r="E87" s="236" t="s">
        <v>130</v>
      </c>
      <c r="F87" s="28">
        <v>2024068</v>
      </c>
      <c r="G87" s="245"/>
      <c r="H87" s="31"/>
      <c r="I87" s="31"/>
      <c r="J87" s="32">
        <v>78</v>
      </c>
      <c r="K87" s="56"/>
      <c r="L87" s="34">
        <f t="shared" si="1"/>
        <v>143522.32999999999</v>
      </c>
    </row>
    <row r="88" spans="1:12" x14ac:dyDescent="0.2">
      <c r="A88" s="113">
        <v>45684</v>
      </c>
      <c r="B88" s="233" t="s">
        <v>131</v>
      </c>
      <c r="C88" s="234">
        <v>45672</v>
      </c>
      <c r="D88" s="235" t="s">
        <v>132</v>
      </c>
      <c r="E88" s="235" t="s">
        <v>127</v>
      </c>
      <c r="F88" s="28">
        <v>2024049</v>
      </c>
      <c r="G88" s="245"/>
      <c r="H88" s="31"/>
      <c r="I88" s="31"/>
      <c r="J88" s="32">
        <v>242.8</v>
      </c>
      <c r="K88" s="56"/>
      <c r="L88" s="34">
        <f t="shared" si="1"/>
        <v>143279.53</v>
      </c>
    </row>
    <row r="89" spans="1:12" x14ac:dyDescent="0.2">
      <c r="A89" s="113">
        <v>45684</v>
      </c>
      <c r="B89" s="233" t="s">
        <v>133</v>
      </c>
      <c r="C89" s="234">
        <v>45672</v>
      </c>
      <c r="D89" s="235" t="s">
        <v>134</v>
      </c>
      <c r="E89" s="236" t="s">
        <v>83</v>
      </c>
      <c r="F89" s="28">
        <v>2023056</v>
      </c>
      <c r="G89" s="245"/>
      <c r="H89" s="31"/>
      <c r="I89" s="31"/>
      <c r="J89" s="32">
        <v>2526</v>
      </c>
      <c r="K89" s="56"/>
      <c r="L89" s="34">
        <f t="shared" si="1"/>
        <v>140753.53</v>
      </c>
    </row>
    <row r="90" spans="1:12" x14ac:dyDescent="0.2">
      <c r="A90" s="113">
        <v>45684</v>
      </c>
      <c r="B90" s="233" t="s">
        <v>135</v>
      </c>
      <c r="C90" s="234">
        <v>45672</v>
      </c>
      <c r="D90" s="235" t="s">
        <v>134</v>
      </c>
      <c r="E90" s="235" t="s">
        <v>98</v>
      </c>
      <c r="F90" s="28">
        <v>2024049</v>
      </c>
      <c r="G90" s="245"/>
      <c r="H90" s="31"/>
      <c r="I90" s="31"/>
      <c r="J90" s="32">
        <v>1458.8</v>
      </c>
      <c r="K90" s="56"/>
      <c r="L90" s="34">
        <f t="shared" si="1"/>
        <v>139294.73000000001</v>
      </c>
    </row>
    <row r="91" spans="1:12" x14ac:dyDescent="0.2">
      <c r="A91" s="113">
        <v>45684</v>
      </c>
      <c r="B91" s="233" t="s">
        <v>136</v>
      </c>
      <c r="C91" s="234">
        <v>45672</v>
      </c>
      <c r="D91" s="235" t="s">
        <v>137</v>
      </c>
      <c r="E91" s="236" t="s">
        <v>83</v>
      </c>
      <c r="F91" s="28">
        <v>2023056</v>
      </c>
      <c r="G91" s="245"/>
      <c r="H91" s="31"/>
      <c r="I91" s="31"/>
      <c r="J91" s="32">
        <v>650.79999999999995</v>
      </c>
      <c r="K91" s="56"/>
      <c r="L91" s="34">
        <f t="shared" si="1"/>
        <v>138643.93</v>
      </c>
    </row>
    <row r="92" spans="1:12" x14ac:dyDescent="0.2">
      <c r="A92" s="113">
        <v>45684</v>
      </c>
      <c r="B92" s="233" t="s">
        <v>138</v>
      </c>
      <c r="C92" s="234">
        <v>45672</v>
      </c>
      <c r="D92" s="235" t="s">
        <v>139</v>
      </c>
      <c r="E92" s="235" t="s">
        <v>127</v>
      </c>
      <c r="F92" s="28">
        <v>2024049</v>
      </c>
      <c r="G92" s="245"/>
      <c r="H92" s="31"/>
      <c r="I92" s="31"/>
      <c r="J92" s="32">
        <v>270</v>
      </c>
      <c r="K92" s="56"/>
      <c r="L92" s="34">
        <f t="shared" si="1"/>
        <v>138373.93</v>
      </c>
    </row>
    <row r="93" spans="1:12" x14ac:dyDescent="0.2">
      <c r="A93" s="113">
        <v>45684</v>
      </c>
      <c r="B93" s="233" t="s">
        <v>140</v>
      </c>
      <c r="C93" s="234">
        <v>45672</v>
      </c>
      <c r="D93" s="235" t="s">
        <v>141</v>
      </c>
      <c r="E93" s="235" t="s">
        <v>127</v>
      </c>
      <c r="F93" s="28">
        <v>2024049</v>
      </c>
      <c r="G93" s="245"/>
      <c r="H93" s="31"/>
      <c r="I93" s="31"/>
      <c r="J93" s="32">
        <v>242.8</v>
      </c>
      <c r="K93" s="56"/>
      <c r="L93" s="34">
        <f t="shared" si="1"/>
        <v>138131.13</v>
      </c>
    </row>
    <row r="94" spans="1:12" ht="25.5" x14ac:dyDescent="0.2">
      <c r="A94" s="113">
        <v>45684</v>
      </c>
      <c r="B94" s="233" t="s">
        <v>142</v>
      </c>
      <c r="C94" s="234">
        <v>45672</v>
      </c>
      <c r="D94" s="235" t="s">
        <v>143</v>
      </c>
      <c r="E94" s="236" t="s">
        <v>144</v>
      </c>
      <c r="F94" s="28">
        <v>2023073</v>
      </c>
      <c r="G94" s="245"/>
      <c r="H94" s="31"/>
      <c r="I94" s="31"/>
      <c r="J94" s="32">
        <v>846</v>
      </c>
      <c r="K94" s="56"/>
      <c r="L94" s="34">
        <f t="shared" si="1"/>
        <v>137285.13</v>
      </c>
    </row>
    <row r="95" spans="1:12" x14ac:dyDescent="0.2">
      <c r="A95" s="113">
        <v>45684</v>
      </c>
      <c r="B95" s="233" t="s">
        <v>145</v>
      </c>
      <c r="C95" s="234">
        <v>45672</v>
      </c>
      <c r="D95" s="235" t="s">
        <v>146</v>
      </c>
      <c r="E95" s="236" t="s">
        <v>147</v>
      </c>
      <c r="F95" s="28">
        <v>2023056</v>
      </c>
      <c r="G95" s="245"/>
      <c r="H95" s="31"/>
      <c r="I95" s="31"/>
      <c r="J95" s="32">
        <v>1031.5999999999999</v>
      </c>
      <c r="K95" s="56"/>
      <c r="L95" s="34">
        <f t="shared" si="1"/>
        <v>136253.53</v>
      </c>
    </row>
    <row r="96" spans="1:12" x14ac:dyDescent="0.2">
      <c r="A96" s="113">
        <v>45684</v>
      </c>
      <c r="B96" s="233" t="s">
        <v>148</v>
      </c>
      <c r="C96" s="234">
        <v>45672</v>
      </c>
      <c r="D96" s="235" t="s">
        <v>149</v>
      </c>
      <c r="E96" s="235" t="s">
        <v>150</v>
      </c>
      <c r="F96" s="28">
        <v>2024032</v>
      </c>
      <c r="G96" s="245"/>
      <c r="H96" s="31"/>
      <c r="I96" s="31"/>
      <c r="J96" s="32">
        <v>798</v>
      </c>
      <c r="K96" s="56"/>
      <c r="L96" s="34">
        <f t="shared" si="1"/>
        <v>135455.53</v>
      </c>
    </row>
    <row r="97" spans="1:12" x14ac:dyDescent="0.2">
      <c r="A97" s="113">
        <v>45684</v>
      </c>
      <c r="B97" s="233" t="s">
        <v>151</v>
      </c>
      <c r="C97" s="234">
        <v>45672</v>
      </c>
      <c r="D97" s="235" t="s">
        <v>152</v>
      </c>
      <c r="E97" s="235" t="s">
        <v>98</v>
      </c>
      <c r="F97" s="28">
        <v>2024049</v>
      </c>
      <c r="G97" s="245"/>
      <c r="H97" s="31"/>
      <c r="I97" s="31"/>
      <c r="J97" s="32">
        <v>2158</v>
      </c>
      <c r="K97" s="56"/>
      <c r="L97" s="34">
        <f t="shared" si="1"/>
        <v>133297.53</v>
      </c>
    </row>
    <row r="98" spans="1:12" x14ac:dyDescent="0.2">
      <c r="A98" s="113">
        <v>45684</v>
      </c>
      <c r="B98" s="233" t="s">
        <v>153</v>
      </c>
      <c r="C98" s="234">
        <v>45672</v>
      </c>
      <c r="D98" s="235" t="s">
        <v>154</v>
      </c>
      <c r="E98" s="235" t="s">
        <v>98</v>
      </c>
      <c r="F98" s="28">
        <v>2024049</v>
      </c>
      <c r="G98" s="245"/>
      <c r="H98" s="31"/>
      <c r="I98" s="31"/>
      <c r="J98" s="32">
        <v>1438</v>
      </c>
      <c r="K98" s="56"/>
      <c r="L98" s="34">
        <f t="shared" si="1"/>
        <v>131859.53</v>
      </c>
    </row>
    <row r="99" spans="1:12" x14ac:dyDescent="0.2">
      <c r="A99" s="113">
        <v>45684</v>
      </c>
      <c r="B99" s="233" t="s">
        <v>155</v>
      </c>
      <c r="C99" s="234">
        <v>45672</v>
      </c>
      <c r="D99" s="235" t="s">
        <v>156</v>
      </c>
      <c r="E99" s="235" t="s">
        <v>127</v>
      </c>
      <c r="F99" s="28">
        <v>2024049</v>
      </c>
      <c r="G99" s="245"/>
      <c r="H99" s="31"/>
      <c r="I99" s="31"/>
      <c r="J99" s="32">
        <v>2174</v>
      </c>
      <c r="K99" s="56"/>
      <c r="L99" s="34">
        <f t="shared" si="1"/>
        <v>129685.53</v>
      </c>
    </row>
    <row r="100" spans="1:12" x14ac:dyDescent="0.2">
      <c r="A100" s="113">
        <v>45684</v>
      </c>
      <c r="B100" s="233" t="s">
        <v>157</v>
      </c>
      <c r="C100" s="234">
        <v>45672</v>
      </c>
      <c r="D100" s="235" t="s">
        <v>158</v>
      </c>
      <c r="E100" s="235" t="s">
        <v>98</v>
      </c>
      <c r="F100" s="28">
        <v>2024049</v>
      </c>
      <c r="G100" s="245"/>
      <c r="H100" s="31"/>
      <c r="I100" s="31"/>
      <c r="J100" s="32">
        <v>430</v>
      </c>
      <c r="K100" s="56"/>
      <c r="L100" s="34">
        <f t="shared" si="1"/>
        <v>129255.53</v>
      </c>
    </row>
    <row r="101" spans="1:12" x14ac:dyDescent="0.2">
      <c r="A101" s="113">
        <v>45684</v>
      </c>
      <c r="B101" s="233" t="s">
        <v>159</v>
      </c>
      <c r="C101" s="234">
        <v>45672</v>
      </c>
      <c r="D101" s="235" t="s">
        <v>160</v>
      </c>
      <c r="E101" s="236" t="s">
        <v>130</v>
      </c>
      <c r="F101" s="28">
        <v>2024068</v>
      </c>
      <c r="G101" s="245"/>
      <c r="H101" s="31"/>
      <c r="I101" s="31"/>
      <c r="J101" s="32">
        <v>78</v>
      </c>
      <c r="K101" s="56"/>
      <c r="L101" s="34">
        <f t="shared" si="1"/>
        <v>129177.53</v>
      </c>
    </row>
    <row r="102" spans="1:12" x14ac:dyDescent="0.2">
      <c r="A102" s="113">
        <v>45684</v>
      </c>
      <c r="B102" s="233" t="s">
        <v>161</v>
      </c>
      <c r="C102" s="234">
        <v>45672</v>
      </c>
      <c r="D102" s="235" t="s">
        <v>162</v>
      </c>
      <c r="E102" s="235" t="s">
        <v>115</v>
      </c>
      <c r="F102" s="28">
        <v>2024049</v>
      </c>
      <c r="G102" s="245"/>
      <c r="H102" s="31"/>
      <c r="I102" s="31"/>
      <c r="J102" s="32">
        <v>214</v>
      </c>
      <c r="K102" s="56"/>
      <c r="L102" s="34">
        <f t="shared" si="1"/>
        <v>128963.53</v>
      </c>
    </row>
    <row r="103" spans="1:12" x14ac:dyDescent="0.2">
      <c r="A103" s="113">
        <v>45684</v>
      </c>
      <c r="B103" s="233" t="s">
        <v>163</v>
      </c>
      <c r="C103" s="234">
        <v>45672</v>
      </c>
      <c r="D103" s="235" t="s">
        <v>164</v>
      </c>
      <c r="E103" s="248" t="s">
        <v>85</v>
      </c>
      <c r="F103" s="28">
        <v>2024059</v>
      </c>
      <c r="G103" s="245"/>
      <c r="H103" s="31"/>
      <c r="I103" s="31"/>
      <c r="J103" s="32">
        <v>238</v>
      </c>
      <c r="K103" s="56"/>
      <c r="L103" s="34">
        <f t="shared" si="1"/>
        <v>128725.53</v>
      </c>
    </row>
    <row r="104" spans="1:12" x14ac:dyDescent="0.2">
      <c r="A104" s="113">
        <v>45684</v>
      </c>
      <c r="B104" s="233"/>
      <c r="C104" s="234"/>
      <c r="D104" s="235" t="s">
        <v>154</v>
      </c>
      <c r="E104" s="235" t="s">
        <v>215</v>
      </c>
      <c r="F104" s="28"/>
      <c r="G104" s="245"/>
      <c r="H104" s="31"/>
      <c r="I104" s="31"/>
      <c r="J104" s="32">
        <v>542</v>
      </c>
      <c r="K104" s="56"/>
      <c r="L104" s="34">
        <f t="shared" si="1"/>
        <v>128183.53</v>
      </c>
    </row>
    <row r="105" spans="1:12" x14ac:dyDescent="0.2">
      <c r="A105" s="113">
        <v>45684</v>
      </c>
      <c r="B105" s="233" t="s">
        <v>165</v>
      </c>
      <c r="C105" s="234">
        <v>45678</v>
      </c>
      <c r="D105" s="235" t="s">
        <v>166</v>
      </c>
      <c r="E105" s="236" t="s">
        <v>147</v>
      </c>
      <c r="F105" s="28">
        <v>2023056</v>
      </c>
      <c r="G105" s="245"/>
      <c r="H105" s="31"/>
      <c r="I105" s="31"/>
      <c r="J105" s="32">
        <v>1518</v>
      </c>
      <c r="K105" s="56"/>
      <c r="L105" s="34">
        <f t="shared" si="1"/>
        <v>126665.53</v>
      </c>
    </row>
    <row r="106" spans="1:12" x14ac:dyDescent="0.2">
      <c r="A106" s="113">
        <v>45684</v>
      </c>
      <c r="B106" s="233" t="s">
        <v>167</v>
      </c>
      <c r="C106" s="234">
        <v>45678</v>
      </c>
      <c r="D106" s="235" t="s">
        <v>168</v>
      </c>
      <c r="E106" s="236" t="s">
        <v>83</v>
      </c>
      <c r="F106" s="28">
        <v>2023056</v>
      </c>
      <c r="G106" s="245"/>
      <c r="H106" s="31"/>
      <c r="I106" s="31"/>
      <c r="J106" s="32">
        <v>868.4</v>
      </c>
      <c r="K106" s="56"/>
      <c r="L106" s="34">
        <f t="shared" si="1"/>
        <v>125797.13</v>
      </c>
    </row>
    <row r="107" spans="1:12" x14ac:dyDescent="0.2">
      <c r="A107" s="113">
        <v>45684</v>
      </c>
      <c r="B107" s="233" t="s">
        <v>169</v>
      </c>
      <c r="C107" s="234">
        <v>45679</v>
      </c>
      <c r="D107" s="235" t="s">
        <v>170</v>
      </c>
      <c r="E107" s="236" t="s">
        <v>83</v>
      </c>
      <c r="F107" s="28">
        <v>2023056</v>
      </c>
      <c r="G107" s="245"/>
      <c r="H107" s="31"/>
      <c r="I107" s="31"/>
      <c r="J107" s="32">
        <v>161.19999999999999</v>
      </c>
      <c r="K107" s="56"/>
      <c r="L107" s="34">
        <f t="shared" si="1"/>
        <v>125635.93</v>
      </c>
    </row>
    <row r="108" spans="1:12" x14ac:dyDescent="0.2">
      <c r="A108" s="113">
        <v>45684</v>
      </c>
      <c r="B108" s="233">
        <v>1</v>
      </c>
      <c r="C108" s="234">
        <v>45672</v>
      </c>
      <c r="D108" s="235" t="s">
        <v>171</v>
      </c>
      <c r="E108" s="235" t="s">
        <v>98</v>
      </c>
      <c r="F108" s="28">
        <v>2024049</v>
      </c>
      <c r="G108" s="245"/>
      <c r="H108" s="31"/>
      <c r="I108" s="31"/>
      <c r="J108" s="32">
        <v>3600</v>
      </c>
      <c r="K108" s="56"/>
      <c r="L108" s="34">
        <f t="shared" ref="L108:L133" si="2">+L107+K108-J108</f>
        <v>122035.93</v>
      </c>
    </row>
    <row r="109" spans="1:12" ht="25.5" x14ac:dyDescent="0.2">
      <c r="A109" s="113">
        <v>45684</v>
      </c>
      <c r="B109" s="233">
        <v>2</v>
      </c>
      <c r="C109" s="234">
        <v>45673</v>
      </c>
      <c r="D109" s="235" t="s">
        <v>172</v>
      </c>
      <c r="E109" s="236" t="s">
        <v>173</v>
      </c>
      <c r="F109" s="28">
        <v>2023056</v>
      </c>
      <c r="G109" s="245"/>
      <c r="H109" s="31"/>
      <c r="I109" s="31"/>
      <c r="J109" s="32">
        <v>2030</v>
      </c>
      <c r="K109" s="56"/>
      <c r="L109" s="34">
        <f t="shared" si="2"/>
        <v>120005.93</v>
      </c>
    </row>
    <row r="110" spans="1:12" x14ac:dyDescent="0.2">
      <c r="A110" s="113">
        <v>45684</v>
      </c>
      <c r="B110" s="233">
        <v>3</v>
      </c>
      <c r="C110" s="234">
        <v>45673</v>
      </c>
      <c r="D110" s="235" t="s">
        <v>172</v>
      </c>
      <c r="E110" s="235" t="s">
        <v>98</v>
      </c>
      <c r="F110" s="28">
        <v>2024049</v>
      </c>
      <c r="G110" s="245"/>
      <c r="H110" s="31"/>
      <c r="I110" s="31"/>
      <c r="J110" s="32">
        <v>855</v>
      </c>
      <c r="K110" s="56"/>
      <c r="L110" s="34">
        <f t="shared" si="2"/>
        <v>119150.93</v>
      </c>
    </row>
    <row r="111" spans="1:12" ht="25.5" x14ac:dyDescent="0.2">
      <c r="A111" s="113">
        <v>45684</v>
      </c>
      <c r="B111" s="233">
        <v>1</v>
      </c>
      <c r="C111" s="234">
        <v>45673</v>
      </c>
      <c r="D111" s="235" t="s">
        <v>174</v>
      </c>
      <c r="E111" s="235" t="s">
        <v>175</v>
      </c>
      <c r="F111" s="28">
        <v>2024059</v>
      </c>
      <c r="G111" s="245"/>
      <c r="H111" s="31"/>
      <c r="I111" s="31"/>
      <c r="J111" s="32">
        <v>1540</v>
      </c>
      <c r="K111" s="56"/>
      <c r="L111" s="34">
        <f t="shared" si="2"/>
        <v>117610.93</v>
      </c>
    </row>
    <row r="112" spans="1:12" x14ac:dyDescent="0.2">
      <c r="A112" s="113">
        <v>45684</v>
      </c>
      <c r="B112" s="233">
        <v>3</v>
      </c>
      <c r="C112" s="234">
        <v>45673</v>
      </c>
      <c r="D112" s="235" t="s">
        <v>174</v>
      </c>
      <c r="E112" s="235" t="s">
        <v>176</v>
      </c>
      <c r="F112" s="28">
        <v>2024060</v>
      </c>
      <c r="G112" s="245"/>
      <c r="H112" s="31"/>
      <c r="I112" s="31"/>
      <c r="J112" s="32">
        <v>324</v>
      </c>
      <c r="K112" s="56"/>
      <c r="L112" s="34">
        <f t="shared" si="2"/>
        <v>117286.93</v>
      </c>
    </row>
    <row r="113" spans="1:12" x14ac:dyDescent="0.2">
      <c r="A113" s="113">
        <v>45684</v>
      </c>
      <c r="B113" s="233">
        <v>4</v>
      </c>
      <c r="C113" s="234">
        <v>45673</v>
      </c>
      <c r="D113" s="235" t="s">
        <v>174</v>
      </c>
      <c r="E113" s="235" t="s">
        <v>177</v>
      </c>
      <c r="F113" s="28">
        <v>2024062</v>
      </c>
      <c r="G113" s="245"/>
      <c r="H113" s="31"/>
      <c r="I113" s="31"/>
      <c r="J113" s="32">
        <v>324</v>
      </c>
      <c r="K113" s="56"/>
      <c r="L113" s="34">
        <f t="shared" si="2"/>
        <v>116962.93</v>
      </c>
    </row>
    <row r="114" spans="1:12" ht="25.5" x14ac:dyDescent="0.2">
      <c r="A114" s="113">
        <v>45684</v>
      </c>
      <c r="B114" s="233">
        <v>2</v>
      </c>
      <c r="C114" s="234">
        <v>45674</v>
      </c>
      <c r="D114" s="235" t="s">
        <v>178</v>
      </c>
      <c r="E114" s="235" t="s">
        <v>179</v>
      </c>
      <c r="F114" s="28">
        <v>2024061</v>
      </c>
      <c r="G114" s="245"/>
      <c r="H114" s="31"/>
      <c r="I114" s="31"/>
      <c r="J114" s="32">
        <v>120</v>
      </c>
      <c r="K114" s="56"/>
      <c r="L114" s="34">
        <f t="shared" si="2"/>
        <v>116842.93</v>
      </c>
    </row>
    <row r="115" spans="1:12" ht="25.5" x14ac:dyDescent="0.2">
      <c r="A115" s="113">
        <v>45684</v>
      </c>
      <c r="B115" s="233">
        <v>1</v>
      </c>
      <c r="C115" s="234">
        <v>45674</v>
      </c>
      <c r="D115" s="235" t="s">
        <v>180</v>
      </c>
      <c r="E115" s="235" t="s">
        <v>175</v>
      </c>
      <c r="F115" s="28">
        <v>2024059</v>
      </c>
      <c r="G115" s="245"/>
      <c r="H115" s="31"/>
      <c r="I115" s="31"/>
      <c r="J115" s="32">
        <v>1408</v>
      </c>
      <c r="K115" s="56"/>
      <c r="L115" s="34">
        <f t="shared" si="2"/>
        <v>115434.93</v>
      </c>
    </row>
    <row r="116" spans="1:12" x14ac:dyDescent="0.2">
      <c r="A116" s="113">
        <v>45684</v>
      </c>
      <c r="B116" s="233">
        <v>1</v>
      </c>
      <c r="C116" s="234">
        <v>45674</v>
      </c>
      <c r="D116" s="235" t="s">
        <v>181</v>
      </c>
      <c r="E116" s="235" t="s">
        <v>85</v>
      </c>
      <c r="F116" s="28">
        <v>2024059</v>
      </c>
      <c r="G116" s="245"/>
      <c r="H116" s="31"/>
      <c r="I116" s="31"/>
      <c r="J116" s="32">
        <v>640</v>
      </c>
      <c r="K116" s="56"/>
      <c r="L116" s="34">
        <f t="shared" si="2"/>
        <v>114794.93</v>
      </c>
    </row>
    <row r="117" spans="1:12" ht="25.5" x14ac:dyDescent="0.2">
      <c r="A117" s="113">
        <v>45684</v>
      </c>
      <c r="B117" s="233">
        <v>6</v>
      </c>
      <c r="C117" s="234">
        <v>45679</v>
      </c>
      <c r="D117" s="236" t="s">
        <v>182</v>
      </c>
      <c r="E117" s="236" t="s">
        <v>183</v>
      </c>
      <c r="F117" s="28">
        <v>2023077</v>
      </c>
      <c r="G117" s="245"/>
      <c r="H117" s="31"/>
      <c r="I117" s="31"/>
      <c r="J117" s="32">
        <v>600</v>
      </c>
      <c r="K117" s="56"/>
      <c r="L117" s="34">
        <f t="shared" si="2"/>
        <v>114194.93</v>
      </c>
    </row>
    <row r="118" spans="1:12" x14ac:dyDescent="0.2">
      <c r="A118" s="113">
        <v>45684</v>
      </c>
      <c r="B118" s="233">
        <v>7</v>
      </c>
      <c r="C118" s="234">
        <v>45679</v>
      </c>
      <c r="D118" s="236" t="s">
        <v>182</v>
      </c>
      <c r="E118" s="235" t="s">
        <v>85</v>
      </c>
      <c r="F118" s="28">
        <v>2024059</v>
      </c>
      <c r="G118" s="245"/>
      <c r="H118" s="31"/>
      <c r="I118" s="31"/>
      <c r="J118" s="32">
        <v>990</v>
      </c>
      <c r="K118" s="56"/>
      <c r="L118" s="34">
        <f t="shared" si="2"/>
        <v>113204.93</v>
      </c>
    </row>
    <row r="119" spans="1:12" x14ac:dyDescent="0.2">
      <c r="A119" s="113">
        <v>45684</v>
      </c>
      <c r="B119" s="233">
        <v>8</v>
      </c>
      <c r="C119" s="234">
        <v>45679</v>
      </c>
      <c r="D119" s="236" t="s">
        <v>182</v>
      </c>
      <c r="E119" s="235" t="s">
        <v>85</v>
      </c>
      <c r="F119" s="115">
        <v>2024059</v>
      </c>
      <c r="G119" s="118"/>
      <c r="H119" s="118"/>
      <c r="I119" s="118"/>
      <c r="J119" s="119">
        <v>1590.48</v>
      </c>
      <c r="K119" s="119"/>
      <c r="L119" s="34">
        <f t="shared" si="2"/>
        <v>111614.45</v>
      </c>
    </row>
    <row r="120" spans="1:12" x14ac:dyDescent="0.2">
      <c r="A120" s="113">
        <v>45684</v>
      </c>
      <c r="B120" s="233">
        <v>1</v>
      </c>
      <c r="C120" s="234">
        <v>45679</v>
      </c>
      <c r="D120" s="236" t="s">
        <v>184</v>
      </c>
      <c r="E120" s="235" t="s">
        <v>185</v>
      </c>
      <c r="F120" s="28">
        <v>2024062</v>
      </c>
      <c r="G120" s="31"/>
      <c r="H120" s="31"/>
      <c r="I120" s="31"/>
      <c r="J120" s="120">
        <v>3000</v>
      </c>
      <c r="K120" s="120"/>
      <c r="L120" s="34">
        <f t="shared" si="2"/>
        <v>108614.45</v>
      </c>
    </row>
    <row r="121" spans="1:12" ht="25.5" x14ac:dyDescent="0.2">
      <c r="A121" s="113">
        <v>45684</v>
      </c>
      <c r="B121" s="233">
        <v>1</v>
      </c>
      <c r="C121" s="234">
        <v>45681</v>
      </c>
      <c r="D121" s="236" t="s">
        <v>186</v>
      </c>
      <c r="E121" s="236" t="s">
        <v>187</v>
      </c>
      <c r="F121" s="115">
        <v>2023076</v>
      </c>
      <c r="G121" s="240"/>
      <c r="H121" s="240"/>
      <c r="I121" s="240"/>
      <c r="J121" s="250">
        <v>100</v>
      </c>
      <c r="K121" s="250"/>
      <c r="L121" s="34">
        <f t="shared" si="2"/>
        <v>108514.45</v>
      </c>
    </row>
    <row r="122" spans="1:12" ht="25.5" x14ac:dyDescent="0.2">
      <c r="A122" s="113">
        <v>45684</v>
      </c>
      <c r="B122" s="233">
        <v>2</v>
      </c>
      <c r="C122" s="234">
        <v>45681</v>
      </c>
      <c r="D122" s="236" t="s">
        <v>186</v>
      </c>
      <c r="E122" s="235" t="s">
        <v>179</v>
      </c>
      <c r="F122" s="28">
        <v>2024061</v>
      </c>
      <c r="G122" s="31"/>
      <c r="H122" s="31"/>
      <c r="I122" s="31"/>
      <c r="J122" s="120">
        <v>160</v>
      </c>
      <c r="K122" s="120"/>
      <c r="L122" s="34">
        <f t="shared" si="2"/>
        <v>108354.45</v>
      </c>
    </row>
    <row r="123" spans="1:12" x14ac:dyDescent="0.2">
      <c r="A123" s="142"/>
      <c r="B123" s="143"/>
      <c r="C123" s="142"/>
      <c r="D123" s="144"/>
      <c r="E123" s="144"/>
      <c r="F123" s="36"/>
      <c r="G123" s="137"/>
      <c r="H123" s="137"/>
      <c r="I123" s="137"/>
      <c r="J123" s="145"/>
      <c r="K123" s="145"/>
      <c r="L123" s="34">
        <f t="shared" si="2"/>
        <v>108354.45</v>
      </c>
    </row>
    <row r="124" spans="1:12" x14ac:dyDescent="0.2">
      <c r="A124" s="121">
        <v>45684</v>
      </c>
      <c r="B124" s="108"/>
      <c r="C124" s="109"/>
      <c r="D124" s="110"/>
      <c r="E124" s="111" t="s">
        <v>15</v>
      </c>
      <c r="F124" s="111" t="s">
        <v>16</v>
      </c>
      <c r="G124" s="112"/>
      <c r="H124" s="112"/>
      <c r="I124" s="112"/>
      <c r="J124" s="122">
        <v>10.86</v>
      </c>
      <c r="K124" s="122"/>
      <c r="L124" s="34">
        <f t="shared" si="2"/>
        <v>108343.59</v>
      </c>
    </row>
    <row r="125" spans="1:12" x14ac:dyDescent="0.2">
      <c r="A125" s="123"/>
      <c r="B125" s="262"/>
      <c r="C125" s="263"/>
      <c r="D125" s="264"/>
      <c r="E125" s="265"/>
      <c r="F125" s="22"/>
      <c r="G125" s="25"/>
      <c r="H125" s="25"/>
      <c r="I125" s="25"/>
      <c r="J125" s="124"/>
      <c r="K125" s="124"/>
      <c r="L125" s="34">
        <f t="shared" si="2"/>
        <v>108343.59</v>
      </c>
    </row>
    <row r="126" spans="1:12" x14ac:dyDescent="0.2">
      <c r="A126" s="121">
        <v>45684</v>
      </c>
      <c r="B126" s="108"/>
      <c r="C126" s="109"/>
      <c r="D126" s="110"/>
      <c r="E126" s="111" t="s">
        <v>15</v>
      </c>
      <c r="F126" s="111" t="s">
        <v>16</v>
      </c>
      <c r="G126" s="112"/>
      <c r="H126" s="112"/>
      <c r="I126" s="112"/>
      <c r="J126" s="122">
        <v>79.64</v>
      </c>
      <c r="K126" s="122"/>
      <c r="L126" s="34">
        <f t="shared" si="2"/>
        <v>108263.95</v>
      </c>
    </row>
    <row r="127" spans="1:12" x14ac:dyDescent="0.2">
      <c r="A127" s="142"/>
      <c r="B127" s="143"/>
      <c r="C127" s="142"/>
      <c r="D127" s="144"/>
      <c r="E127" s="144"/>
      <c r="F127" s="36"/>
      <c r="G127" s="137"/>
      <c r="H127" s="137"/>
      <c r="I127" s="137"/>
      <c r="J127" s="145"/>
      <c r="K127" s="145"/>
      <c r="L127" s="34">
        <f t="shared" si="2"/>
        <v>108263.95</v>
      </c>
    </row>
    <row r="128" spans="1:12" ht="25.5" x14ac:dyDescent="0.2">
      <c r="A128" s="249">
        <v>45685</v>
      </c>
      <c r="B128" s="50" t="s">
        <v>213</v>
      </c>
      <c r="C128" s="64">
        <v>45639</v>
      </c>
      <c r="D128" s="266" t="s">
        <v>203</v>
      </c>
      <c r="E128" s="28" t="s">
        <v>13</v>
      </c>
      <c r="F128" s="115">
        <v>2024050</v>
      </c>
      <c r="G128" s="240"/>
      <c r="H128" s="240"/>
      <c r="I128" s="240"/>
      <c r="J128" s="250"/>
      <c r="K128" s="250">
        <v>11924</v>
      </c>
      <c r="L128" s="34">
        <f t="shared" si="2"/>
        <v>120187.95</v>
      </c>
    </row>
    <row r="129" spans="1:12" x14ac:dyDescent="0.2">
      <c r="A129" s="142"/>
      <c r="B129" s="9"/>
      <c r="C129" s="10"/>
      <c r="D129" s="67"/>
      <c r="E129" s="67"/>
      <c r="F129" s="36"/>
      <c r="G129" s="137"/>
      <c r="H129" s="137"/>
      <c r="I129" s="137"/>
      <c r="J129" s="145"/>
      <c r="K129" s="145"/>
      <c r="L129" s="34">
        <f t="shared" si="2"/>
        <v>120187.95</v>
      </c>
    </row>
    <row r="130" spans="1:12" ht="25.5" x14ac:dyDescent="0.2">
      <c r="A130" s="249">
        <v>45685</v>
      </c>
      <c r="B130" s="63" t="s">
        <v>214</v>
      </c>
      <c r="C130" s="64">
        <v>45639</v>
      </c>
      <c r="D130" s="266" t="s">
        <v>203</v>
      </c>
      <c r="E130" s="28" t="s">
        <v>13</v>
      </c>
      <c r="F130" s="115">
        <v>2024032</v>
      </c>
      <c r="G130" s="240"/>
      <c r="H130" s="240"/>
      <c r="I130" s="240"/>
      <c r="J130" s="250"/>
      <c r="K130" s="250">
        <v>8900</v>
      </c>
      <c r="L130" s="34">
        <f t="shared" si="2"/>
        <v>129087.95</v>
      </c>
    </row>
    <row r="131" spans="1:12" x14ac:dyDescent="0.2">
      <c r="A131" s="142"/>
      <c r="B131" s="9"/>
      <c r="C131" s="10"/>
      <c r="D131" s="67"/>
      <c r="E131" s="67"/>
      <c r="F131" s="36"/>
      <c r="G131" s="137"/>
      <c r="H131" s="137"/>
      <c r="I131" s="137"/>
      <c r="J131" s="145"/>
      <c r="K131" s="145"/>
      <c r="L131" s="34">
        <f t="shared" si="2"/>
        <v>129087.95</v>
      </c>
    </row>
    <row r="132" spans="1:12" x14ac:dyDescent="0.2">
      <c r="A132" s="249">
        <v>45688</v>
      </c>
      <c r="B132" s="233">
        <v>113</v>
      </c>
      <c r="C132" s="234">
        <v>45665</v>
      </c>
      <c r="D132" s="235" t="s">
        <v>217</v>
      </c>
      <c r="E132" s="236" t="s">
        <v>218</v>
      </c>
      <c r="F132" s="115" t="s">
        <v>81</v>
      </c>
      <c r="G132" s="240"/>
      <c r="H132" s="240"/>
      <c r="I132" s="240"/>
      <c r="J132" s="250">
        <v>142.5</v>
      </c>
      <c r="K132" s="250"/>
      <c r="L132" s="34">
        <f t="shared" si="2"/>
        <v>128945.45</v>
      </c>
    </row>
    <row r="133" spans="1:12" x14ac:dyDescent="0.2">
      <c r="A133" s="142"/>
      <c r="B133" s="9"/>
      <c r="C133" s="10"/>
      <c r="D133" s="67"/>
      <c r="E133" s="67"/>
      <c r="F133" s="36"/>
      <c r="G133" s="137"/>
      <c r="H133" s="137"/>
      <c r="I133" s="137"/>
      <c r="J133" s="145"/>
      <c r="K133" s="145"/>
      <c r="L133" s="34">
        <f t="shared" si="2"/>
        <v>128945.45</v>
      </c>
    </row>
    <row r="134" spans="1:12" x14ac:dyDescent="0.2">
      <c r="A134" s="28"/>
      <c r="B134" s="29"/>
      <c r="C134" s="30"/>
      <c r="D134" s="28"/>
      <c r="E134" s="28"/>
      <c r="F134" s="28"/>
      <c r="G134" s="31"/>
      <c r="H134" s="31"/>
      <c r="I134" s="31"/>
      <c r="J134" s="32"/>
      <c r="K134" s="56"/>
      <c r="L134" s="34">
        <f>L133+K134-J134</f>
        <v>128945.45</v>
      </c>
    </row>
    <row r="137" spans="1:12" x14ac:dyDescent="0.2">
      <c r="L137" s="136"/>
    </row>
    <row r="139" spans="1:12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</row>
  </sheetData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BE76-D8B1-47AD-9B3B-B129706EB722}">
  <sheetPr>
    <pageSetUpPr fitToPage="1"/>
  </sheetPr>
  <dimension ref="A1:N88"/>
  <sheetViews>
    <sheetView zoomScaleNormal="100" workbookViewId="0">
      <selection activeCell="A8" sqref="A8:K12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44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+'Giugno 25BP'!L100</f>
        <v>66358.3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66358.3</v>
      </c>
    </row>
    <row r="8" spans="1:12" x14ac:dyDescent="0.2">
      <c r="A8" s="192">
        <v>45839</v>
      </c>
      <c r="B8" s="195"/>
      <c r="C8" s="174"/>
      <c r="D8" s="194"/>
      <c r="E8" s="111" t="s">
        <v>24</v>
      </c>
      <c r="F8" s="111"/>
      <c r="G8" s="112"/>
      <c r="H8" s="112"/>
      <c r="I8" s="112"/>
      <c r="J8" s="196">
        <v>1000</v>
      </c>
      <c r="K8" s="197"/>
      <c r="L8" s="34">
        <f t="shared" ref="L8:L85" si="0">+L7+K8-J8</f>
        <v>65358.3</v>
      </c>
    </row>
    <row r="9" spans="1:12" x14ac:dyDescent="0.2">
      <c r="A9" s="89"/>
      <c r="B9" s="223"/>
      <c r="C9" s="224"/>
      <c r="D9" s="225"/>
      <c r="E9" s="90"/>
      <c r="F9" s="90"/>
      <c r="G9" s="91"/>
      <c r="H9" s="91"/>
      <c r="I9" s="91"/>
      <c r="J9" s="26"/>
      <c r="K9" s="27"/>
      <c r="L9" s="34">
        <f t="shared" si="0"/>
        <v>65358.3</v>
      </c>
    </row>
    <row r="10" spans="1:12" x14ac:dyDescent="0.2">
      <c r="A10" s="192">
        <v>45839</v>
      </c>
      <c r="B10" s="195"/>
      <c r="C10" s="174"/>
      <c r="D10" s="194"/>
      <c r="E10" s="111" t="s">
        <v>21</v>
      </c>
      <c r="F10" s="111"/>
      <c r="G10" s="112"/>
      <c r="H10" s="112"/>
      <c r="I10" s="112"/>
      <c r="J10" s="196">
        <v>187.11</v>
      </c>
      <c r="K10" s="197"/>
      <c r="L10" s="34">
        <f t="shared" si="0"/>
        <v>65171.19</v>
      </c>
    </row>
    <row r="11" spans="1:12" x14ac:dyDescent="0.2">
      <c r="A11" s="14"/>
      <c r="B11" s="9"/>
      <c r="C11" s="10"/>
      <c r="D11" s="8"/>
      <c r="E11" s="8"/>
      <c r="F11" s="8"/>
      <c r="G11" s="11"/>
      <c r="H11" s="11"/>
      <c r="I11" s="11"/>
      <c r="J11" s="12"/>
      <c r="K11" s="12"/>
      <c r="L11" s="34">
        <f t="shared" si="0"/>
        <v>65171.19</v>
      </c>
    </row>
    <row r="12" spans="1:12" x14ac:dyDescent="0.2">
      <c r="A12" s="192">
        <v>45839</v>
      </c>
      <c r="B12" s="195"/>
      <c r="C12" s="174"/>
      <c r="D12" s="194"/>
      <c r="E12" s="111" t="s">
        <v>22</v>
      </c>
      <c r="F12" s="111"/>
      <c r="G12" s="112"/>
      <c r="H12" s="112"/>
      <c r="I12" s="112"/>
      <c r="J12" s="196">
        <v>24.93</v>
      </c>
      <c r="K12" s="197"/>
      <c r="L12" s="34">
        <f t="shared" si="0"/>
        <v>65146.26</v>
      </c>
    </row>
    <row r="13" spans="1:12" x14ac:dyDescent="0.2">
      <c r="A13" s="68"/>
      <c r="B13" s="9"/>
      <c r="C13" s="10"/>
      <c r="D13" s="67"/>
      <c r="E13" s="166"/>
      <c r="F13" s="8"/>
      <c r="G13" s="37"/>
      <c r="H13" s="25"/>
      <c r="I13" s="25"/>
      <c r="J13" s="26"/>
      <c r="K13" s="88"/>
      <c r="L13" s="34">
        <f t="shared" si="0"/>
        <v>65146.26</v>
      </c>
    </row>
    <row r="14" spans="1:12" x14ac:dyDescent="0.2">
      <c r="A14" s="281">
        <v>45841</v>
      </c>
      <c r="B14" s="50" t="s">
        <v>579</v>
      </c>
      <c r="C14" s="64">
        <v>45824</v>
      </c>
      <c r="D14" s="266" t="s">
        <v>520</v>
      </c>
      <c r="E14" s="169" t="s">
        <v>13</v>
      </c>
      <c r="F14" s="50">
        <v>2025030</v>
      </c>
      <c r="G14" s="277"/>
      <c r="H14" s="31"/>
      <c r="I14" s="31"/>
      <c r="J14" s="32"/>
      <c r="K14" s="335">
        <v>1200</v>
      </c>
      <c r="L14" s="34">
        <f t="shared" si="0"/>
        <v>66346.259999999995</v>
      </c>
    </row>
    <row r="15" spans="1:12" x14ac:dyDescent="0.2">
      <c r="A15" s="68"/>
      <c r="B15" s="9"/>
      <c r="C15" s="10"/>
      <c r="D15" s="67"/>
      <c r="E15" s="67"/>
      <c r="F15" s="8"/>
      <c r="G15" s="37"/>
      <c r="H15" s="25"/>
      <c r="I15" s="25"/>
      <c r="J15" s="26"/>
      <c r="K15" s="88"/>
      <c r="L15" s="34">
        <f t="shared" si="0"/>
        <v>66346.259999999995</v>
      </c>
    </row>
    <row r="16" spans="1:12" x14ac:dyDescent="0.2">
      <c r="A16" s="30">
        <v>45842</v>
      </c>
      <c r="B16" s="50">
        <v>151</v>
      </c>
      <c r="C16" s="64">
        <v>45828</v>
      </c>
      <c r="D16" s="266" t="s">
        <v>582</v>
      </c>
      <c r="E16" s="116" t="s">
        <v>531</v>
      </c>
      <c r="F16" s="50">
        <v>2023073</v>
      </c>
      <c r="G16" s="31"/>
      <c r="H16" s="31"/>
      <c r="I16" s="31"/>
      <c r="J16" s="301">
        <v>15715.63</v>
      </c>
      <c r="K16" s="33"/>
      <c r="L16" s="34">
        <f t="shared" si="0"/>
        <v>50630.63</v>
      </c>
    </row>
    <row r="17" spans="1:12" x14ac:dyDescent="0.2">
      <c r="A17" s="24"/>
      <c r="B17" s="22"/>
      <c r="C17" s="24"/>
      <c r="D17" s="22"/>
      <c r="E17" s="57"/>
      <c r="F17" s="22"/>
      <c r="G17" s="25"/>
      <c r="H17" s="25"/>
      <c r="I17" s="25"/>
      <c r="J17" s="26"/>
      <c r="K17" s="27"/>
      <c r="L17" s="34">
        <f t="shared" si="0"/>
        <v>50630.63</v>
      </c>
    </row>
    <row r="18" spans="1:12" x14ac:dyDescent="0.2">
      <c r="A18" s="121">
        <v>45842</v>
      </c>
      <c r="B18" s="108"/>
      <c r="C18" s="109"/>
      <c r="D18" s="110"/>
      <c r="E18" s="111" t="s">
        <v>15</v>
      </c>
      <c r="F18" s="111" t="s">
        <v>16</v>
      </c>
      <c r="G18" s="112"/>
      <c r="H18" s="112"/>
      <c r="I18" s="112"/>
      <c r="J18" s="122">
        <v>1.31</v>
      </c>
      <c r="K18" s="122"/>
      <c r="L18" s="34">
        <f t="shared" si="0"/>
        <v>50629.32</v>
      </c>
    </row>
    <row r="19" spans="1:12" x14ac:dyDescent="0.2">
      <c r="A19" s="24"/>
      <c r="B19" s="22"/>
      <c r="C19" s="24"/>
      <c r="D19" s="22"/>
      <c r="E19" s="57"/>
      <c r="F19" s="22"/>
      <c r="G19" s="25"/>
      <c r="H19" s="25"/>
      <c r="I19" s="25"/>
      <c r="J19" s="26"/>
      <c r="K19" s="27"/>
      <c r="L19" s="34">
        <f t="shared" si="0"/>
        <v>50629.32</v>
      </c>
    </row>
    <row r="20" spans="1:12" x14ac:dyDescent="0.2">
      <c r="A20" s="30">
        <v>45847</v>
      </c>
      <c r="B20" s="50" t="s">
        <v>580</v>
      </c>
      <c r="C20" s="64">
        <v>45824</v>
      </c>
      <c r="D20" s="266" t="s">
        <v>520</v>
      </c>
      <c r="E20" s="169" t="s">
        <v>13</v>
      </c>
      <c r="F20" s="50">
        <v>2025030</v>
      </c>
      <c r="G20" s="277"/>
      <c r="H20" s="31"/>
      <c r="I20" s="31"/>
      <c r="J20" s="32"/>
      <c r="K20" s="335">
        <v>5568</v>
      </c>
      <c r="L20" s="34">
        <f t="shared" si="0"/>
        <v>56197.32</v>
      </c>
    </row>
    <row r="21" spans="1:12" x14ac:dyDescent="0.2">
      <c r="A21" s="22"/>
      <c r="B21" s="23"/>
      <c r="C21" s="24"/>
      <c r="D21" s="22"/>
      <c r="E21" s="22"/>
      <c r="F21" s="22"/>
      <c r="G21" s="25"/>
      <c r="H21" s="25"/>
      <c r="I21" s="25"/>
      <c r="J21" s="26"/>
      <c r="K21" s="27"/>
      <c r="L21" s="34">
        <f t="shared" si="0"/>
        <v>56197.32</v>
      </c>
    </row>
    <row r="22" spans="1:12" x14ac:dyDescent="0.2">
      <c r="A22" s="30">
        <v>45854</v>
      </c>
      <c r="B22" s="28" t="s">
        <v>589</v>
      </c>
      <c r="C22" s="30">
        <v>45824</v>
      </c>
      <c r="D22" s="28" t="s">
        <v>520</v>
      </c>
      <c r="E22" s="169" t="s">
        <v>13</v>
      </c>
      <c r="F22" s="28">
        <v>2025030</v>
      </c>
      <c r="G22" s="31"/>
      <c r="H22" s="31"/>
      <c r="I22" s="31"/>
      <c r="J22" s="32"/>
      <c r="K22" s="335">
        <v>5568</v>
      </c>
      <c r="L22" s="34">
        <f t="shared" si="0"/>
        <v>61765.32</v>
      </c>
    </row>
    <row r="23" spans="1:12" x14ac:dyDescent="0.2">
      <c r="A23" s="123"/>
      <c r="B23" s="38"/>
      <c r="C23" s="66"/>
      <c r="D23" s="40"/>
      <c r="E23" s="22"/>
      <c r="F23" s="22"/>
      <c r="G23" s="25"/>
      <c r="H23" s="25"/>
      <c r="I23" s="25"/>
      <c r="J23" s="124"/>
      <c r="K23" s="124"/>
      <c r="L23" s="34">
        <f t="shared" si="0"/>
        <v>61765.32</v>
      </c>
    </row>
    <row r="24" spans="1:12" x14ac:dyDescent="0.2">
      <c r="A24" s="281">
        <v>45867</v>
      </c>
      <c r="B24" s="233">
        <v>103623</v>
      </c>
      <c r="C24" s="234">
        <v>45821</v>
      </c>
      <c r="D24" s="235" t="s">
        <v>64</v>
      </c>
      <c r="E24" s="236" t="s">
        <v>65</v>
      </c>
      <c r="F24" s="169" t="s">
        <v>81</v>
      </c>
      <c r="G24" s="280"/>
      <c r="H24" s="280"/>
      <c r="I24" s="280"/>
      <c r="J24" s="92">
        <v>895.05</v>
      </c>
      <c r="K24" s="285"/>
      <c r="L24" s="34">
        <f t="shared" si="0"/>
        <v>60870.27</v>
      </c>
    </row>
    <row r="25" spans="1:12" x14ac:dyDescent="0.2">
      <c r="A25" s="281">
        <v>45867</v>
      </c>
      <c r="B25" s="302">
        <v>3423</v>
      </c>
      <c r="C25" s="290">
        <v>45828</v>
      </c>
      <c r="D25" s="284" t="s">
        <v>351</v>
      </c>
      <c r="E25" s="236" t="s">
        <v>352</v>
      </c>
      <c r="F25" s="169" t="s">
        <v>81</v>
      </c>
      <c r="G25" s="280"/>
      <c r="H25" s="280"/>
      <c r="I25" s="280"/>
      <c r="J25" s="92">
        <v>105.75</v>
      </c>
      <c r="K25" s="285"/>
      <c r="L25" s="34">
        <f t="shared" si="0"/>
        <v>60764.52</v>
      </c>
    </row>
    <row r="26" spans="1:12" x14ac:dyDescent="0.2">
      <c r="A26" s="281">
        <v>45867</v>
      </c>
      <c r="B26" s="257">
        <v>665</v>
      </c>
      <c r="C26" s="258">
        <v>45838</v>
      </c>
      <c r="D26" s="317" t="s">
        <v>70</v>
      </c>
      <c r="E26" s="235" t="s">
        <v>71</v>
      </c>
      <c r="F26" s="28" t="s">
        <v>81</v>
      </c>
      <c r="G26" s="31"/>
      <c r="H26" s="31"/>
      <c r="I26" s="31"/>
      <c r="J26" s="120">
        <v>852.39</v>
      </c>
      <c r="K26" s="120"/>
      <c r="L26" s="34">
        <f t="shared" si="0"/>
        <v>59912.13</v>
      </c>
    </row>
    <row r="27" spans="1:12" x14ac:dyDescent="0.2">
      <c r="A27" s="281">
        <v>45867</v>
      </c>
      <c r="B27" s="233">
        <v>527</v>
      </c>
      <c r="C27" s="234">
        <v>45832</v>
      </c>
      <c r="D27" s="235" t="s">
        <v>590</v>
      </c>
      <c r="E27" s="236" t="s">
        <v>591</v>
      </c>
      <c r="F27" s="115" t="s">
        <v>81</v>
      </c>
      <c r="G27" s="118"/>
      <c r="H27" s="118"/>
      <c r="I27" s="118"/>
      <c r="J27" s="120">
        <v>433.28</v>
      </c>
      <c r="K27" s="120"/>
      <c r="L27" s="34">
        <f t="shared" si="0"/>
        <v>59478.85</v>
      </c>
    </row>
    <row r="28" spans="1:12" x14ac:dyDescent="0.2">
      <c r="A28" s="281">
        <v>45867</v>
      </c>
      <c r="B28" s="233">
        <v>25302</v>
      </c>
      <c r="C28" s="234">
        <v>45838</v>
      </c>
      <c r="D28" s="235" t="s">
        <v>249</v>
      </c>
      <c r="E28" s="236" t="s">
        <v>250</v>
      </c>
      <c r="F28" s="28" t="s">
        <v>81</v>
      </c>
      <c r="G28" s="31"/>
      <c r="H28" s="31"/>
      <c r="I28" s="31"/>
      <c r="J28" s="120">
        <v>447</v>
      </c>
      <c r="K28" s="120"/>
      <c r="L28" s="34">
        <f t="shared" si="0"/>
        <v>59031.85</v>
      </c>
    </row>
    <row r="29" spans="1:12" x14ac:dyDescent="0.2">
      <c r="A29" s="281">
        <v>45867</v>
      </c>
      <c r="B29" s="233">
        <v>25302</v>
      </c>
      <c r="C29" s="234">
        <v>45838</v>
      </c>
      <c r="D29" s="235" t="s">
        <v>249</v>
      </c>
      <c r="E29" s="236" t="s">
        <v>354</v>
      </c>
      <c r="F29" s="28" t="s">
        <v>81</v>
      </c>
      <c r="G29" s="31"/>
      <c r="H29" s="31"/>
      <c r="I29" s="31"/>
      <c r="J29" s="32">
        <v>376.62</v>
      </c>
      <c r="K29" s="33"/>
      <c r="L29" s="34">
        <f t="shared" si="0"/>
        <v>58655.23</v>
      </c>
    </row>
    <row r="30" spans="1:12" x14ac:dyDescent="0.2">
      <c r="A30" s="281">
        <v>45867</v>
      </c>
      <c r="B30" s="233">
        <v>3628</v>
      </c>
      <c r="C30" s="234">
        <v>45838</v>
      </c>
      <c r="D30" s="235" t="s">
        <v>351</v>
      </c>
      <c r="E30" s="236" t="s">
        <v>352</v>
      </c>
      <c r="F30" s="28" t="s">
        <v>81</v>
      </c>
      <c r="G30" s="31"/>
      <c r="H30" s="31"/>
      <c r="I30" s="31"/>
      <c r="J30" s="120">
        <v>818.61</v>
      </c>
      <c r="K30" s="120"/>
      <c r="L30" s="34">
        <f t="shared" si="0"/>
        <v>57836.62</v>
      </c>
    </row>
    <row r="31" spans="1:12" x14ac:dyDescent="0.2">
      <c r="A31" s="281">
        <v>45867</v>
      </c>
      <c r="B31" s="233">
        <v>174</v>
      </c>
      <c r="C31" s="234">
        <v>45859</v>
      </c>
      <c r="D31" s="236" t="s">
        <v>74</v>
      </c>
      <c r="E31" s="116" t="s">
        <v>75</v>
      </c>
      <c r="F31" s="28" t="s">
        <v>81</v>
      </c>
      <c r="G31" s="31"/>
      <c r="H31" s="31"/>
      <c r="I31" s="31"/>
      <c r="J31" s="32">
        <v>400</v>
      </c>
      <c r="K31" s="33"/>
      <c r="L31" s="34">
        <f t="shared" si="0"/>
        <v>57436.62</v>
      </c>
    </row>
    <row r="32" spans="1:12" ht="25.5" x14ac:dyDescent="0.2">
      <c r="A32" s="281">
        <v>45867</v>
      </c>
      <c r="B32" s="233">
        <v>148</v>
      </c>
      <c r="C32" s="234">
        <v>45808</v>
      </c>
      <c r="D32" s="235" t="s">
        <v>525</v>
      </c>
      <c r="E32" s="235" t="s">
        <v>526</v>
      </c>
      <c r="F32" s="28" t="s">
        <v>81</v>
      </c>
      <c r="G32" s="31"/>
      <c r="H32" s="31"/>
      <c r="I32" s="31"/>
      <c r="J32" s="120">
        <v>70</v>
      </c>
      <c r="K32" s="120"/>
      <c r="L32" s="34">
        <f t="shared" si="0"/>
        <v>57366.62</v>
      </c>
    </row>
    <row r="33" spans="1:12" x14ac:dyDescent="0.2">
      <c r="A33" s="22"/>
      <c r="B33" s="23"/>
      <c r="C33" s="24"/>
      <c r="D33" s="22"/>
      <c r="E33" s="22"/>
      <c r="F33" s="22"/>
      <c r="G33" s="25"/>
      <c r="H33" s="25"/>
      <c r="I33" s="25"/>
      <c r="J33" s="26"/>
      <c r="K33" s="27"/>
      <c r="L33" s="34">
        <f t="shared" si="0"/>
        <v>57366.62</v>
      </c>
    </row>
    <row r="34" spans="1:12" x14ac:dyDescent="0.2">
      <c r="A34" s="281">
        <v>45867</v>
      </c>
      <c r="B34" s="233">
        <v>1079</v>
      </c>
      <c r="C34" s="234">
        <v>45807</v>
      </c>
      <c r="D34" s="302" t="s">
        <v>592</v>
      </c>
      <c r="E34" s="284" t="s">
        <v>544</v>
      </c>
      <c r="F34" s="50">
        <v>2024064</v>
      </c>
      <c r="G34" s="31"/>
      <c r="H34" s="31"/>
      <c r="I34" s="31"/>
      <c r="J34" s="301">
        <v>12600</v>
      </c>
      <c r="K34" s="120"/>
      <c r="L34" s="34">
        <f t="shared" si="0"/>
        <v>44766.62</v>
      </c>
    </row>
    <row r="35" spans="1:12" x14ac:dyDescent="0.2">
      <c r="A35" s="68"/>
      <c r="B35" s="9"/>
      <c r="C35" s="10"/>
      <c r="D35" s="67"/>
      <c r="E35" s="67"/>
      <c r="F35" s="8"/>
      <c r="G35" s="25"/>
      <c r="H35" s="25"/>
      <c r="I35" s="25"/>
      <c r="J35" s="164"/>
      <c r="K35" s="27"/>
      <c r="L35" s="34">
        <f t="shared" si="0"/>
        <v>44766.62</v>
      </c>
    </row>
    <row r="36" spans="1:12" x14ac:dyDescent="0.2">
      <c r="A36" s="281">
        <v>45867</v>
      </c>
      <c r="B36" s="233">
        <v>2</v>
      </c>
      <c r="C36" s="234">
        <v>45722</v>
      </c>
      <c r="D36" s="291" t="s">
        <v>593</v>
      </c>
      <c r="E36" s="116" t="s">
        <v>594</v>
      </c>
      <c r="F36" s="50">
        <v>2024062</v>
      </c>
      <c r="G36" s="31"/>
      <c r="H36" s="31"/>
      <c r="I36" s="31"/>
      <c r="J36" s="301">
        <v>1200</v>
      </c>
      <c r="K36" s="120"/>
      <c r="L36" s="34">
        <f t="shared" si="0"/>
        <v>43566.62</v>
      </c>
    </row>
    <row r="37" spans="1:12" ht="25.5" x14ac:dyDescent="0.2">
      <c r="A37" s="281">
        <v>45867</v>
      </c>
      <c r="B37" s="233">
        <v>7</v>
      </c>
      <c r="C37" s="234">
        <v>45724</v>
      </c>
      <c r="D37" s="291" t="s">
        <v>461</v>
      </c>
      <c r="E37" s="236" t="s">
        <v>264</v>
      </c>
      <c r="F37" s="50">
        <v>2024072</v>
      </c>
      <c r="G37" s="31"/>
      <c r="H37" s="31"/>
      <c r="I37" s="31"/>
      <c r="J37" s="301">
        <v>600</v>
      </c>
      <c r="K37" s="33"/>
      <c r="L37" s="34">
        <f t="shared" si="0"/>
        <v>42966.62</v>
      </c>
    </row>
    <row r="38" spans="1:12" x14ac:dyDescent="0.2">
      <c r="A38" s="281">
        <v>45867</v>
      </c>
      <c r="B38" s="233">
        <v>8</v>
      </c>
      <c r="C38" s="234">
        <v>45724</v>
      </c>
      <c r="D38" s="291" t="s">
        <v>461</v>
      </c>
      <c r="E38" s="284" t="s">
        <v>87</v>
      </c>
      <c r="F38" s="50">
        <v>2024010</v>
      </c>
      <c r="G38" s="31"/>
      <c r="H38" s="31"/>
      <c r="I38" s="31"/>
      <c r="J38" s="120">
        <v>600</v>
      </c>
      <c r="K38" s="120"/>
      <c r="L38" s="34">
        <f t="shared" si="0"/>
        <v>42366.62</v>
      </c>
    </row>
    <row r="39" spans="1:12" x14ac:dyDescent="0.2">
      <c r="A39" s="281">
        <v>45867</v>
      </c>
      <c r="B39" s="233">
        <v>18</v>
      </c>
      <c r="C39" s="234">
        <v>45736</v>
      </c>
      <c r="D39" s="291" t="s">
        <v>84</v>
      </c>
      <c r="E39" s="284" t="s">
        <v>377</v>
      </c>
      <c r="F39" s="28">
        <v>2024060</v>
      </c>
      <c r="G39" s="31"/>
      <c r="H39" s="31"/>
      <c r="I39" s="31"/>
      <c r="J39" s="32">
        <v>2400</v>
      </c>
      <c r="K39" s="33"/>
      <c r="L39" s="34">
        <f t="shared" si="0"/>
        <v>39966.620000000003</v>
      </c>
    </row>
    <row r="40" spans="1:12" x14ac:dyDescent="0.2">
      <c r="A40" s="281">
        <v>45867</v>
      </c>
      <c r="B40" s="233">
        <v>49</v>
      </c>
      <c r="C40" s="234">
        <v>45817</v>
      </c>
      <c r="D40" s="235" t="s">
        <v>101</v>
      </c>
      <c r="E40" s="116" t="s">
        <v>595</v>
      </c>
      <c r="F40" s="28">
        <v>2025014</v>
      </c>
      <c r="G40" s="31"/>
      <c r="H40" s="31"/>
      <c r="I40" s="31"/>
      <c r="J40" s="120">
        <v>591.6</v>
      </c>
      <c r="K40" s="120"/>
      <c r="L40" s="34">
        <f t="shared" si="0"/>
        <v>39375.019999999997</v>
      </c>
    </row>
    <row r="41" spans="1:12" x14ac:dyDescent="0.2">
      <c r="A41" s="281">
        <v>45867</v>
      </c>
      <c r="B41" s="233">
        <v>48</v>
      </c>
      <c r="C41" s="234">
        <v>45817</v>
      </c>
      <c r="D41" s="235" t="s">
        <v>101</v>
      </c>
      <c r="E41" s="116" t="s">
        <v>546</v>
      </c>
      <c r="F41" s="28">
        <v>2025010</v>
      </c>
      <c r="G41" s="31"/>
      <c r="H41" s="31"/>
      <c r="I41" s="31"/>
      <c r="J41" s="32">
        <v>1081.2</v>
      </c>
      <c r="K41" s="33"/>
      <c r="L41" s="34">
        <f t="shared" si="0"/>
        <v>38293.82</v>
      </c>
    </row>
    <row r="42" spans="1:12" x14ac:dyDescent="0.2">
      <c r="A42" s="281">
        <v>45867</v>
      </c>
      <c r="B42" s="233">
        <v>168</v>
      </c>
      <c r="C42" s="234">
        <v>45838</v>
      </c>
      <c r="D42" s="235" t="s">
        <v>95</v>
      </c>
      <c r="E42" s="236" t="s">
        <v>96</v>
      </c>
      <c r="F42" s="169">
        <v>2023081</v>
      </c>
      <c r="G42" s="31"/>
      <c r="H42" s="31"/>
      <c r="I42" s="31"/>
      <c r="J42" s="32">
        <v>811.48</v>
      </c>
      <c r="K42" s="33"/>
      <c r="L42" s="34">
        <f t="shared" si="0"/>
        <v>37482.339999999997</v>
      </c>
    </row>
    <row r="43" spans="1:12" x14ac:dyDescent="0.2">
      <c r="A43" s="281">
        <v>45867</v>
      </c>
      <c r="B43" s="233">
        <v>8</v>
      </c>
      <c r="C43" s="234">
        <v>45854</v>
      </c>
      <c r="D43" s="235" t="s">
        <v>596</v>
      </c>
      <c r="E43" s="291" t="s">
        <v>597</v>
      </c>
      <c r="F43" s="169">
        <v>2025033</v>
      </c>
      <c r="G43" s="31"/>
      <c r="H43" s="31"/>
      <c r="I43" s="31"/>
      <c r="J43" s="32">
        <v>1117.43</v>
      </c>
      <c r="K43" s="33"/>
      <c r="L43" s="34">
        <f t="shared" si="0"/>
        <v>36364.910000000003</v>
      </c>
    </row>
    <row r="44" spans="1:12" x14ac:dyDescent="0.2">
      <c r="A44" s="281">
        <v>45867</v>
      </c>
      <c r="B44" s="233">
        <v>10</v>
      </c>
      <c r="C44" s="234">
        <v>45855</v>
      </c>
      <c r="D44" s="235" t="s">
        <v>103</v>
      </c>
      <c r="E44" s="291" t="s">
        <v>598</v>
      </c>
      <c r="F44" s="28">
        <v>2025009</v>
      </c>
      <c r="G44" s="31"/>
      <c r="H44" s="31"/>
      <c r="I44" s="31"/>
      <c r="J44" s="120">
        <v>500</v>
      </c>
      <c r="K44" s="120"/>
      <c r="L44" s="34">
        <f t="shared" si="0"/>
        <v>35864.910000000003</v>
      </c>
    </row>
    <row r="45" spans="1:12" ht="25.5" x14ac:dyDescent="0.2">
      <c r="A45" s="281">
        <v>45867</v>
      </c>
      <c r="B45" s="233">
        <v>36</v>
      </c>
      <c r="C45" s="234">
        <v>45856</v>
      </c>
      <c r="D45" s="235" t="s">
        <v>448</v>
      </c>
      <c r="E45" s="291" t="s">
        <v>599</v>
      </c>
      <c r="F45" s="330">
        <v>2025020</v>
      </c>
      <c r="G45" s="31"/>
      <c r="H45" s="31"/>
      <c r="I45" s="31"/>
      <c r="J45" s="33">
        <v>616.62</v>
      </c>
      <c r="K45" s="33"/>
      <c r="L45" s="34">
        <f t="shared" si="0"/>
        <v>35248.29</v>
      </c>
    </row>
    <row r="46" spans="1:12" ht="25.5" x14ac:dyDescent="0.2">
      <c r="A46" s="281">
        <v>45867</v>
      </c>
      <c r="B46" s="233">
        <v>128</v>
      </c>
      <c r="C46" s="234">
        <v>45856</v>
      </c>
      <c r="D46" s="236" t="s">
        <v>600</v>
      </c>
      <c r="E46" s="339" t="s">
        <v>531</v>
      </c>
      <c r="F46" s="50">
        <v>2023073</v>
      </c>
      <c r="G46" s="31"/>
      <c r="H46" s="31"/>
      <c r="I46" s="31"/>
      <c r="J46" s="33">
        <v>1753.13</v>
      </c>
      <c r="K46" s="33"/>
      <c r="L46" s="34">
        <f t="shared" si="0"/>
        <v>33495.160000000003</v>
      </c>
    </row>
    <row r="47" spans="1:12" ht="25.5" x14ac:dyDescent="0.2">
      <c r="A47" s="281">
        <v>45867</v>
      </c>
      <c r="B47" s="233">
        <v>128</v>
      </c>
      <c r="C47" s="234">
        <v>45856</v>
      </c>
      <c r="D47" s="236" t="s">
        <v>600</v>
      </c>
      <c r="E47" s="339" t="s">
        <v>531</v>
      </c>
      <c r="F47" s="330">
        <v>2023073</v>
      </c>
      <c r="G47" s="31"/>
      <c r="H47" s="31"/>
      <c r="I47" s="31"/>
      <c r="J47" s="33">
        <v>309.37</v>
      </c>
      <c r="K47" s="33"/>
      <c r="L47" s="34">
        <f t="shared" si="0"/>
        <v>33185.79</v>
      </c>
    </row>
    <row r="48" spans="1:12" ht="25.5" x14ac:dyDescent="0.2">
      <c r="A48" s="281">
        <v>45867</v>
      </c>
      <c r="B48" s="233">
        <v>190</v>
      </c>
      <c r="C48" s="234">
        <v>45860</v>
      </c>
      <c r="D48" s="236" t="s">
        <v>601</v>
      </c>
      <c r="E48" s="342" t="s">
        <v>602</v>
      </c>
      <c r="F48" s="343">
        <v>2024021</v>
      </c>
      <c r="G48" s="280"/>
      <c r="H48" s="280"/>
      <c r="I48" s="280"/>
      <c r="J48" s="285">
        <v>160</v>
      </c>
      <c r="K48" s="285"/>
      <c r="L48" s="34">
        <f t="shared" si="0"/>
        <v>33025.79</v>
      </c>
    </row>
    <row r="49" spans="1:12" ht="25.5" x14ac:dyDescent="0.2">
      <c r="A49" s="281">
        <v>45867</v>
      </c>
      <c r="B49" s="233">
        <v>113</v>
      </c>
      <c r="C49" s="234">
        <v>45861</v>
      </c>
      <c r="D49" s="236" t="s">
        <v>105</v>
      </c>
      <c r="E49" s="236" t="s">
        <v>264</v>
      </c>
      <c r="F49" s="330">
        <v>2024072</v>
      </c>
      <c r="G49" s="31"/>
      <c r="H49" s="31"/>
      <c r="I49" s="31"/>
      <c r="J49" s="33">
        <v>450</v>
      </c>
      <c r="K49" s="33"/>
      <c r="L49" s="34">
        <f t="shared" si="0"/>
        <v>32575.79</v>
      </c>
    </row>
    <row r="50" spans="1:12" x14ac:dyDescent="0.2">
      <c r="A50" s="281">
        <v>45867</v>
      </c>
      <c r="B50" s="233">
        <v>114</v>
      </c>
      <c r="C50" s="234">
        <v>45861</v>
      </c>
      <c r="D50" s="236" t="s">
        <v>105</v>
      </c>
      <c r="E50" s="236" t="s">
        <v>603</v>
      </c>
      <c r="F50" s="330">
        <v>2024076</v>
      </c>
      <c r="G50" s="31"/>
      <c r="H50" s="31"/>
      <c r="I50" s="31"/>
      <c r="J50" s="33">
        <v>300</v>
      </c>
      <c r="K50" s="33"/>
      <c r="L50" s="34">
        <f t="shared" si="0"/>
        <v>32275.79</v>
      </c>
    </row>
    <row r="51" spans="1:12" x14ac:dyDescent="0.2">
      <c r="A51" s="281">
        <v>45867</v>
      </c>
      <c r="B51" s="233">
        <v>558</v>
      </c>
      <c r="C51" s="234">
        <v>45862</v>
      </c>
      <c r="D51" s="236" t="s">
        <v>542</v>
      </c>
      <c r="E51" s="116" t="s">
        <v>604</v>
      </c>
      <c r="F51" s="330">
        <v>2025020</v>
      </c>
      <c r="G51" s="31"/>
      <c r="H51" s="31"/>
      <c r="I51" s="31"/>
      <c r="J51" s="33">
        <v>1920</v>
      </c>
      <c r="K51" s="33"/>
      <c r="L51" s="34">
        <f t="shared" si="0"/>
        <v>30355.79</v>
      </c>
    </row>
    <row r="52" spans="1:12" x14ac:dyDescent="0.2">
      <c r="A52" s="281">
        <v>45867</v>
      </c>
      <c r="B52" s="233" t="s">
        <v>605</v>
      </c>
      <c r="C52" s="234">
        <v>45859</v>
      </c>
      <c r="D52" s="235" t="s">
        <v>160</v>
      </c>
      <c r="E52" s="291" t="s">
        <v>569</v>
      </c>
      <c r="F52" s="330">
        <v>2025008</v>
      </c>
      <c r="G52" s="31"/>
      <c r="H52" s="31"/>
      <c r="I52" s="31"/>
      <c r="J52" s="33">
        <v>78</v>
      </c>
      <c r="K52" s="33"/>
      <c r="L52" s="34">
        <f t="shared" si="0"/>
        <v>30277.79</v>
      </c>
    </row>
    <row r="53" spans="1:12" x14ac:dyDescent="0.2">
      <c r="A53" s="281">
        <v>45867</v>
      </c>
      <c r="B53" s="233" t="s">
        <v>606</v>
      </c>
      <c r="C53" s="234">
        <v>45859</v>
      </c>
      <c r="D53" s="235" t="s">
        <v>129</v>
      </c>
      <c r="E53" s="291" t="s">
        <v>569</v>
      </c>
      <c r="F53" s="330">
        <v>2025008</v>
      </c>
      <c r="G53" s="31"/>
      <c r="H53" s="31"/>
      <c r="I53" s="31"/>
      <c r="J53" s="33">
        <v>78</v>
      </c>
      <c r="K53" s="33"/>
      <c r="L53" s="34">
        <f t="shared" si="0"/>
        <v>30199.79</v>
      </c>
    </row>
    <row r="54" spans="1:12" x14ac:dyDescent="0.2">
      <c r="A54" s="281">
        <v>45867</v>
      </c>
      <c r="B54" s="233" t="s">
        <v>607</v>
      </c>
      <c r="C54" s="234">
        <v>45859</v>
      </c>
      <c r="D54" s="235" t="s">
        <v>608</v>
      </c>
      <c r="E54" s="291" t="s">
        <v>599</v>
      </c>
      <c r="F54" s="330">
        <v>2025020</v>
      </c>
      <c r="G54" s="31"/>
      <c r="H54" s="31"/>
      <c r="I54" s="31"/>
      <c r="J54" s="33">
        <v>966</v>
      </c>
      <c r="K54" s="33"/>
      <c r="L54" s="34">
        <f t="shared" si="0"/>
        <v>29233.79</v>
      </c>
    </row>
    <row r="55" spans="1:12" ht="25.5" x14ac:dyDescent="0.2">
      <c r="A55" s="281">
        <v>45867</v>
      </c>
      <c r="B55" s="233" t="s">
        <v>609</v>
      </c>
      <c r="C55" s="234">
        <v>45859</v>
      </c>
      <c r="D55" s="235" t="s">
        <v>610</v>
      </c>
      <c r="E55" s="235" t="s">
        <v>611</v>
      </c>
      <c r="F55" s="330">
        <v>2024061</v>
      </c>
      <c r="G55" s="31"/>
      <c r="H55" s="31"/>
      <c r="I55" s="31"/>
      <c r="J55" s="33">
        <v>862</v>
      </c>
      <c r="K55" s="33"/>
      <c r="L55" s="34">
        <f t="shared" si="0"/>
        <v>28371.79</v>
      </c>
    </row>
    <row r="56" spans="1:12" ht="25.5" x14ac:dyDescent="0.2">
      <c r="A56" s="281">
        <v>45867</v>
      </c>
      <c r="B56" s="233">
        <v>22</v>
      </c>
      <c r="C56" s="234">
        <v>45854</v>
      </c>
      <c r="D56" s="235" t="s">
        <v>174</v>
      </c>
      <c r="E56" s="235" t="s">
        <v>612</v>
      </c>
      <c r="F56" s="330">
        <v>2024061</v>
      </c>
      <c r="G56" s="31"/>
      <c r="H56" s="31"/>
      <c r="I56" s="31"/>
      <c r="J56" s="33">
        <v>2080</v>
      </c>
      <c r="K56" s="33"/>
      <c r="L56" s="34">
        <f t="shared" si="0"/>
        <v>26291.79</v>
      </c>
    </row>
    <row r="57" spans="1:12" ht="25.5" x14ac:dyDescent="0.2">
      <c r="A57" s="281">
        <v>45867</v>
      </c>
      <c r="B57" s="233">
        <v>4</v>
      </c>
      <c r="C57" s="234">
        <v>45855</v>
      </c>
      <c r="D57" s="235" t="s">
        <v>613</v>
      </c>
      <c r="E57" s="235" t="s">
        <v>614</v>
      </c>
      <c r="F57" s="330">
        <v>2024061</v>
      </c>
      <c r="G57" s="31"/>
      <c r="H57" s="31"/>
      <c r="I57" s="31"/>
      <c r="J57" s="33">
        <v>1080</v>
      </c>
      <c r="K57" s="33"/>
      <c r="L57" s="34">
        <f t="shared" si="0"/>
        <v>25211.79</v>
      </c>
    </row>
    <row r="58" spans="1:12" x14ac:dyDescent="0.2">
      <c r="A58" s="281">
        <v>45867</v>
      </c>
      <c r="B58" s="233">
        <v>14</v>
      </c>
      <c r="C58" s="234">
        <v>45855</v>
      </c>
      <c r="D58" s="259" t="s">
        <v>461</v>
      </c>
      <c r="E58" s="316" t="s">
        <v>615</v>
      </c>
      <c r="F58" s="330">
        <v>2025015</v>
      </c>
      <c r="G58" s="31"/>
      <c r="H58" s="31"/>
      <c r="I58" s="31"/>
      <c r="J58" s="33">
        <v>200</v>
      </c>
      <c r="K58" s="33"/>
      <c r="L58" s="34">
        <f t="shared" si="0"/>
        <v>25011.79</v>
      </c>
    </row>
    <row r="59" spans="1:12" x14ac:dyDescent="0.2">
      <c r="A59" s="281">
        <v>45867</v>
      </c>
      <c r="B59" s="233">
        <v>23</v>
      </c>
      <c r="C59" s="234">
        <v>45857</v>
      </c>
      <c r="D59" s="235" t="s">
        <v>332</v>
      </c>
      <c r="E59" s="284" t="s">
        <v>616</v>
      </c>
      <c r="F59" s="330">
        <v>2024085</v>
      </c>
      <c r="G59" s="31"/>
      <c r="H59" s="31"/>
      <c r="I59" s="31"/>
      <c r="J59" s="33">
        <v>1800</v>
      </c>
      <c r="K59" s="33"/>
      <c r="L59" s="34">
        <f t="shared" si="0"/>
        <v>23211.79</v>
      </c>
    </row>
    <row r="60" spans="1:12" ht="25.5" x14ac:dyDescent="0.2">
      <c r="A60" s="281">
        <v>45867</v>
      </c>
      <c r="B60" s="233">
        <v>29</v>
      </c>
      <c r="C60" s="234">
        <v>45856</v>
      </c>
      <c r="D60" s="235" t="s">
        <v>180</v>
      </c>
      <c r="E60" s="235" t="s">
        <v>617</v>
      </c>
      <c r="F60" s="330">
        <v>2024061</v>
      </c>
      <c r="G60" s="31"/>
      <c r="H60" s="31"/>
      <c r="I60" s="31"/>
      <c r="J60" s="33">
        <v>640</v>
      </c>
      <c r="K60" s="33"/>
      <c r="L60" s="34">
        <f t="shared" si="0"/>
        <v>22571.79</v>
      </c>
    </row>
    <row r="61" spans="1:12" x14ac:dyDescent="0.2">
      <c r="A61" s="281">
        <v>45867</v>
      </c>
      <c r="B61" s="233">
        <v>30</v>
      </c>
      <c r="C61" s="234">
        <v>45856</v>
      </c>
      <c r="D61" s="235" t="s">
        <v>180</v>
      </c>
      <c r="E61" s="116" t="s">
        <v>618</v>
      </c>
      <c r="F61" s="330">
        <v>2024062</v>
      </c>
      <c r="G61" s="31"/>
      <c r="H61" s="31"/>
      <c r="I61" s="31"/>
      <c r="J61" s="33">
        <v>352</v>
      </c>
      <c r="K61" s="33"/>
      <c r="L61" s="34">
        <f t="shared" si="0"/>
        <v>22219.79</v>
      </c>
    </row>
    <row r="62" spans="1:12" x14ac:dyDescent="0.2">
      <c r="A62" s="281">
        <v>45867</v>
      </c>
      <c r="B62" s="233">
        <v>31</v>
      </c>
      <c r="C62" s="234">
        <v>45856</v>
      </c>
      <c r="D62" s="235" t="s">
        <v>180</v>
      </c>
      <c r="E62" s="235" t="s">
        <v>175</v>
      </c>
      <c r="F62" s="330">
        <v>2024059</v>
      </c>
      <c r="G62" s="31"/>
      <c r="H62" s="31"/>
      <c r="I62" s="31"/>
      <c r="J62" s="33">
        <v>22</v>
      </c>
      <c r="K62" s="33"/>
      <c r="L62" s="34">
        <f t="shared" si="0"/>
        <v>22197.79</v>
      </c>
    </row>
    <row r="63" spans="1:12" x14ac:dyDescent="0.2">
      <c r="A63" s="281">
        <v>45867</v>
      </c>
      <c r="B63" s="233">
        <v>32</v>
      </c>
      <c r="C63" s="234">
        <v>45856</v>
      </c>
      <c r="D63" s="235" t="s">
        <v>180</v>
      </c>
      <c r="E63" s="235" t="s">
        <v>619</v>
      </c>
      <c r="F63" s="330">
        <v>2025028</v>
      </c>
      <c r="G63" s="31"/>
      <c r="H63" s="31"/>
      <c r="I63" s="31"/>
      <c r="J63" s="33">
        <v>240</v>
      </c>
      <c r="K63" s="33"/>
      <c r="L63" s="34">
        <f t="shared" si="0"/>
        <v>21957.79</v>
      </c>
    </row>
    <row r="64" spans="1:12" x14ac:dyDescent="0.2">
      <c r="A64" s="281">
        <v>45867</v>
      </c>
      <c r="B64" s="302">
        <v>24</v>
      </c>
      <c r="C64" s="290">
        <v>45862</v>
      </c>
      <c r="D64" s="284" t="s">
        <v>388</v>
      </c>
      <c r="E64" s="284" t="s">
        <v>620</v>
      </c>
      <c r="F64" s="28">
        <v>2025034</v>
      </c>
      <c r="G64" s="31"/>
      <c r="H64" s="31"/>
      <c r="I64" s="31"/>
      <c r="J64" s="120">
        <v>400</v>
      </c>
      <c r="K64" s="120"/>
      <c r="L64" s="34">
        <f t="shared" si="0"/>
        <v>21557.79</v>
      </c>
    </row>
    <row r="65" spans="1:12" x14ac:dyDescent="0.2">
      <c r="A65" s="281">
        <v>45867</v>
      </c>
      <c r="B65" s="302">
        <v>25</v>
      </c>
      <c r="C65" s="290">
        <v>45862</v>
      </c>
      <c r="D65" s="284" t="s">
        <v>388</v>
      </c>
      <c r="E65" s="284" t="s">
        <v>407</v>
      </c>
      <c r="F65" s="330">
        <v>2025007</v>
      </c>
      <c r="G65" s="31"/>
      <c r="H65" s="31"/>
      <c r="I65" s="31"/>
      <c r="J65" s="33">
        <v>200</v>
      </c>
      <c r="K65" s="33"/>
      <c r="L65" s="34">
        <f t="shared" si="0"/>
        <v>21357.79</v>
      </c>
    </row>
    <row r="66" spans="1:12" x14ac:dyDescent="0.2">
      <c r="A66" s="281">
        <v>45867</v>
      </c>
      <c r="B66" s="302">
        <v>26</v>
      </c>
      <c r="C66" s="290">
        <v>45862</v>
      </c>
      <c r="D66" s="284" t="s">
        <v>388</v>
      </c>
      <c r="E66" s="284" t="s">
        <v>621</v>
      </c>
      <c r="F66" s="28">
        <v>2025026</v>
      </c>
      <c r="G66" s="31"/>
      <c r="H66" s="31"/>
      <c r="I66" s="31"/>
      <c r="J66" s="120">
        <v>600</v>
      </c>
      <c r="K66" s="120"/>
      <c r="L66" s="34">
        <f t="shared" si="0"/>
        <v>20757.79</v>
      </c>
    </row>
    <row r="67" spans="1:12" x14ac:dyDescent="0.2">
      <c r="A67" s="281">
        <v>45867</v>
      </c>
      <c r="B67" s="302">
        <v>27</v>
      </c>
      <c r="C67" s="290">
        <v>45862</v>
      </c>
      <c r="D67" s="284" t="s">
        <v>388</v>
      </c>
      <c r="E67" s="284" t="s">
        <v>622</v>
      </c>
      <c r="F67" s="330">
        <v>2024085</v>
      </c>
      <c r="G67" s="31"/>
      <c r="H67" s="31"/>
      <c r="I67" s="31"/>
      <c r="J67" s="33">
        <v>600</v>
      </c>
      <c r="K67" s="33"/>
      <c r="L67" s="34">
        <f t="shared" si="0"/>
        <v>20157.79</v>
      </c>
    </row>
    <row r="68" spans="1:12" x14ac:dyDescent="0.2">
      <c r="A68" s="281">
        <v>45867</v>
      </c>
      <c r="B68" s="302">
        <v>28</v>
      </c>
      <c r="C68" s="290">
        <v>45862</v>
      </c>
      <c r="D68" s="284" t="s">
        <v>388</v>
      </c>
      <c r="E68" s="284" t="s">
        <v>623</v>
      </c>
      <c r="F68" s="28">
        <v>2025040</v>
      </c>
      <c r="G68" s="31"/>
      <c r="H68" s="31"/>
      <c r="I68" s="31"/>
      <c r="J68" s="120">
        <v>200</v>
      </c>
      <c r="K68" s="120"/>
      <c r="L68" s="34">
        <f t="shared" si="0"/>
        <v>19957.79</v>
      </c>
    </row>
    <row r="69" spans="1:12" x14ac:dyDescent="0.2">
      <c r="A69" s="281">
        <v>45867</v>
      </c>
      <c r="B69" s="302">
        <v>29</v>
      </c>
      <c r="C69" s="290">
        <v>45862</v>
      </c>
      <c r="D69" s="284" t="s">
        <v>388</v>
      </c>
      <c r="E69" s="284" t="s">
        <v>624</v>
      </c>
      <c r="F69" s="330">
        <v>2025025</v>
      </c>
      <c r="G69" s="31"/>
      <c r="H69" s="31"/>
      <c r="I69" s="31"/>
      <c r="J69" s="33">
        <v>200</v>
      </c>
      <c r="K69" s="33"/>
      <c r="L69" s="34">
        <f t="shared" si="0"/>
        <v>19757.79</v>
      </c>
    </row>
    <row r="70" spans="1:12" x14ac:dyDescent="0.2">
      <c r="A70" s="281">
        <v>45867</v>
      </c>
      <c r="B70" s="302">
        <v>30</v>
      </c>
      <c r="C70" s="290">
        <v>45862</v>
      </c>
      <c r="D70" s="284" t="s">
        <v>388</v>
      </c>
      <c r="E70" s="236" t="s">
        <v>625</v>
      </c>
      <c r="F70" s="28">
        <v>2024021</v>
      </c>
      <c r="G70" s="31"/>
      <c r="H70" s="31"/>
      <c r="I70" s="31"/>
      <c r="J70" s="120">
        <v>600</v>
      </c>
      <c r="K70" s="120"/>
      <c r="L70" s="34">
        <f t="shared" si="0"/>
        <v>19157.79</v>
      </c>
    </row>
    <row r="71" spans="1:12" x14ac:dyDescent="0.2">
      <c r="A71" s="281">
        <v>45867</v>
      </c>
      <c r="B71" s="302">
        <v>25</v>
      </c>
      <c r="C71" s="290">
        <v>45863</v>
      </c>
      <c r="D71" s="284" t="s">
        <v>174</v>
      </c>
      <c r="E71" s="284" t="s">
        <v>626</v>
      </c>
      <c r="F71" s="330">
        <v>2024060</v>
      </c>
      <c r="G71" s="31"/>
      <c r="H71" s="31"/>
      <c r="I71" s="31"/>
      <c r="J71" s="33">
        <v>432</v>
      </c>
      <c r="K71" s="33"/>
      <c r="L71" s="34">
        <f t="shared" si="0"/>
        <v>18725.79</v>
      </c>
    </row>
    <row r="72" spans="1:12" x14ac:dyDescent="0.2">
      <c r="A72" s="281">
        <v>45867</v>
      </c>
      <c r="B72" s="302">
        <v>26</v>
      </c>
      <c r="C72" s="290">
        <v>45863</v>
      </c>
      <c r="D72" s="284" t="s">
        <v>174</v>
      </c>
      <c r="E72" s="116" t="s">
        <v>618</v>
      </c>
      <c r="F72" s="28">
        <v>2024062</v>
      </c>
      <c r="G72" s="31"/>
      <c r="H72" s="31"/>
      <c r="I72" s="31"/>
      <c r="J72" s="120">
        <v>1593</v>
      </c>
      <c r="K72" s="120"/>
      <c r="L72" s="34">
        <f t="shared" si="0"/>
        <v>17132.79</v>
      </c>
    </row>
    <row r="73" spans="1:12" x14ac:dyDescent="0.2">
      <c r="A73" s="281">
        <v>45867</v>
      </c>
      <c r="B73" s="302">
        <v>27</v>
      </c>
      <c r="C73" s="290">
        <v>45863</v>
      </c>
      <c r="D73" s="284" t="s">
        <v>174</v>
      </c>
      <c r="E73" s="236" t="s">
        <v>627</v>
      </c>
      <c r="F73" s="28">
        <v>2024021</v>
      </c>
      <c r="G73" s="31"/>
      <c r="H73" s="31"/>
      <c r="I73" s="31"/>
      <c r="J73" s="120">
        <v>729</v>
      </c>
      <c r="K73" s="120"/>
      <c r="L73" s="34">
        <f t="shared" si="0"/>
        <v>16403.79</v>
      </c>
    </row>
    <row r="74" spans="1:12" x14ac:dyDescent="0.2">
      <c r="A74" s="68"/>
      <c r="B74" s="9"/>
      <c r="C74" s="10"/>
      <c r="D74" s="67"/>
      <c r="E74" s="67"/>
      <c r="F74" s="79"/>
      <c r="G74" s="25"/>
      <c r="H74" s="25"/>
      <c r="I74" s="25"/>
      <c r="J74" s="27"/>
      <c r="K74" s="27"/>
      <c r="L74" s="34">
        <f t="shared" si="0"/>
        <v>16403.79</v>
      </c>
    </row>
    <row r="75" spans="1:12" ht="13.5" customHeight="1" x14ac:dyDescent="0.2">
      <c r="A75" s="121">
        <v>45867</v>
      </c>
      <c r="B75" s="108"/>
      <c r="C75" s="109"/>
      <c r="D75" s="110"/>
      <c r="E75" s="111" t="s">
        <v>15</v>
      </c>
      <c r="F75" s="111" t="s">
        <v>16</v>
      </c>
      <c r="G75" s="112"/>
      <c r="H75" s="112"/>
      <c r="I75" s="112"/>
      <c r="J75" s="122">
        <v>2.62</v>
      </c>
      <c r="K75" s="122"/>
      <c r="L75" s="34">
        <f t="shared" si="0"/>
        <v>16401.169999999998</v>
      </c>
    </row>
    <row r="76" spans="1:12" x14ac:dyDescent="0.2">
      <c r="A76" s="68"/>
      <c r="B76" s="9"/>
      <c r="C76" s="10"/>
      <c r="D76" s="67"/>
      <c r="E76" s="67"/>
      <c r="F76" s="8"/>
      <c r="G76" s="25"/>
      <c r="H76" s="25"/>
      <c r="I76" s="25"/>
      <c r="J76" s="27"/>
      <c r="K76" s="27"/>
      <c r="L76" s="34">
        <f t="shared" si="0"/>
        <v>16401.169999999998</v>
      </c>
    </row>
    <row r="77" spans="1:12" x14ac:dyDescent="0.2">
      <c r="A77" s="121">
        <v>45867</v>
      </c>
      <c r="B77" s="108"/>
      <c r="C77" s="109"/>
      <c r="D77" s="110"/>
      <c r="E77" s="111" t="s">
        <v>15</v>
      </c>
      <c r="F77" s="111" t="s">
        <v>16</v>
      </c>
      <c r="G77" s="112"/>
      <c r="H77" s="112"/>
      <c r="I77" s="112"/>
      <c r="J77" s="122">
        <v>34.39</v>
      </c>
      <c r="K77" s="122"/>
      <c r="L77" s="34">
        <f t="shared" si="0"/>
        <v>16366.78</v>
      </c>
    </row>
    <row r="78" spans="1:12" x14ac:dyDescent="0.2">
      <c r="A78" s="68"/>
      <c r="B78" s="9"/>
      <c r="C78" s="10"/>
      <c r="D78" s="67"/>
      <c r="E78" s="67"/>
      <c r="F78" s="8"/>
      <c r="G78" s="25"/>
      <c r="H78" s="25"/>
      <c r="I78" s="25"/>
      <c r="J78" s="27"/>
      <c r="K78" s="27"/>
      <c r="L78" s="34">
        <f t="shared" si="0"/>
        <v>16366.78</v>
      </c>
    </row>
    <row r="79" spans="1:12" x14ac:dyDescent="0.2">
      <c r="A79" s="121">
        <v>45867</v>
      </c>
      <c r="B79" s="108"/>
      <c r="C79" s="109"/>
      <c r="D79" s="110"/>
      <c r="E79" s="111" t="s">
        <v>15</v>
      </c>
      <c r="F79" s="111" t="s">
        <v>16</v>
      </c>
      <c r="G79" s="112"/>
      <c r="H79" s="112"/>
      <c r="I79" s="112"/>
      <c r="J79" s="122">
        <v>1.81</v>
      </c>
      <c r="K79" s="122"/>
      <c r="L79" s="34">
        <f t="shared" si="0"/>
        <v>16364.97</v>
      </c>
    </row>
    <row r="80" spans="1:12" x14ac:dyDescent="0.2">
      <c r="A80" s="68"/>
      <c r="B80" s="9"/>
      <c r="C80" s="10"/>
      <c r="D80" s="67"/>
      <c r="E80" s="67"/>
      <c r="F80" s="79"/>
      <c r="G80" s="25"/>
      <c r="H80" s="25"/>
      <c r="I80" s="25"/>
      <c r="J80" s="27"/>
      <c r="K80" s="27"/>
      <c r="L80" s="34">
        <f t="shared" si="0"/>
        <v>16364.97</v>
      </c>
    </row>
    <row r="81" spans="1:14" x14ac:dyDescent="0.2">
      <c r="A81" s="121">
        <v>45867</v>
      </c>
      <c r="B81" s="108"/>
      <c r="C81" s="109"/>
      <c r="D81" s="110"/>
      <c r="E81" s="111" t="s">
        <v>15</v>
      </c>
      <c r="F81" s="111" t="s">
        <v>16</v>
      </c>
      <c r="G81" s="112"/>
      <c r="H81" s="112"/>
      <c r="I81" s="112"/>
      <c r="J81" s="122">
        <v>12.67</v>
      </c>
      <c r="K81" s="122"/>
      <c r="L81" s="34">
        <f t="shared" si="0"/>
        <v>16352.3</v>
      </c>
    </row>
    <row r="82" spans="1:14" x14ac:dyDescent="0.2">
      <c r="A82" s="68"/>
      <c r="B82" s="9"/>
      <c r="C82" s="10"/>
      <c r="D82" s="67"/>
      <c r="E82" s="67"/>
      <c r="F82" s="79"/>
      <c r="G82" s="25"/>
      <c r="H82" s="25"/>
      <c r="I82" s="25"/>
      <c r="J82" s="27"/>
      <c r="K82" s="27"/>
      <c r="L82" s="34">
        <f t="shared" si="0"/>
        <v>16352.3</v>
      </c>
    </row>
    <row r="83" spans="1:14" x14ac:dyDescent="0.2">
      <c r="A83" s="281">
        <v>45869</v>
      </c>
      <c r="B83" s="233">
        <v>965</v>
      </c>
      <c r="C83" s="234">
        <v>45845</v>
      </c>
      <c r="D83" s="235" t="s">
        <v>217</v>
      </c>
      <c r="E83" s="236" t="s">
        <v>218</v>
      </c>
      <c r="F83" s="330" t="s">
        <v>81</v>
      </c>
      <c r="G83" s="31"/>
      <c r="H83" s="31"/>
      <c r="I83" s="31"/>
      <c r="J83" s="33">
        <v>142.5</v>
      </c>
      <c r="K83" s="33"/>
      <c r="L83" s="34">
        <f t="shared" si="0"/>
        <v>16209.8</v>
      </c>
    </row>
    <row r="84" spans="1:14" x14ac:dyDescent="0.2">
      <c r="A84" s="68"/>
      <c r="B84" s="9"/>
      <c r="C84" s="10"/>
      <c r="D84" s="67"/>
      <c r="E84" s="67"/>
      <c r="F84" s="79"/>
      <c r="G84" s="25"/>
      <c r="H84" s="25"/>
      <c r="I84" s="25"/>
      <c r="J84" s="25"/>
      <c r="K84" s="27"/>
      <c r="L84" s="34">
        <f t="shared" si="0"/>
        <v>16209.8</v>
      </c>
    </row>
    <row r="85" spans="1:14" ht="12.75" customHeight="1" x14ac:dyDescent="0.2">
      <c r="A85" s="30"/>
      <c r="B85" s="47"/>
      <c r="C85" s="48"/>
      <c r="D85" s="49"/>
      <c r="E85" s="49"/>
      <c r="F85" s="50"/>
      <c r="G85" s="51"/>
      <c r="H85" s="51"/>
      <c r="I85" s="51"/>
      <c r="J85" s="52"/>
      <c r="K85" s="53"/>
      <c r="L85" s="34">
        <f t="shared" si="0"/>
        <v>16209.8</v>
      </c>
      <c r="M85" s="60"/>
      <c r="N85" s="54"/>
    </row>
    <row r="87" spans="1:14" x14ac:dyDescent="0.2">
      <c r="L87" s="54"/>
    </row>
    <row r="88" spans="1:14" x14ac:dyDescent="0.2">
      <c r="L88" s="54"/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2874-A154-4495-877F-090EADA01CFE}">
  <sheetPr>
    <pageSetUpPr fitToPage="1"/>
  </sheetPr>
  <dimension ref="A1:L12"/>
  <sheetViews>
    <sheetView zoomScaleNormal="100" workbookViewId="0">
      <selection activeCell="F31" sqref="F31"/>
    </sheetView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43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+'Giugno 25BPAnticipi'!L9</f>
        <v>0</v>
      </c>
    </row>
    <row r="7" spans="1:12" x14ac:dyDescent="0.2">
      <c r="A7" s="24"/>
      <c r="B7" s="44"/>
      <c r="C7" s="61"/>
      <c r="D7" s="43"/>
      <c r="E7" s="59"/>
      <c r="F7" s="46"/>
      <c r="G7" s="25"/>
      <c r="H7" s="25"/>
      <c r="I7" s="25"/>
      <c r="J7" s="62"/>
      <c r="K7" s="62"/>
      <c r="L7" s="35"/>
    </row>
    <row r="8" spans="1:12" x14ac:dyDescent="0.2">
      <c r="A8" s="30"/>
      <c r="B8" s="63"/>
      <c r="C8" s="64"/>
      <c r="D8" s="50" t="s">
        <v>12</v>
      </c>
      <c r="E8" s="50"/>
      <c r="F8" s="50"/>
      <c r="G8" s="51"/>
      <c r="H8" s="51"/>
      <c r="I8" s="51"/>
      <c r="J8" s="53"/>
      <c r="K8" s="53"/>
      <c r="L8" s="34">
        <f>L6+(SUM(K6:K8)-SUM(J6:J8))</f>
        <v>0</v>
      </c>
    </row>
    <row r="9" spans="1:12" x14ac:dyDescent="0.2">
      <c r="L9" s="65"/>
    </row>
    <row r="10" spans="1:12" x14ac:dyDescent="0.2">
      <c r="L10" s="54"/>
    </row>
    <row r="11" spans="1:12" x14ac:dyDescent="0.2">
      <c r="L11" s="65"/>
    </row>
    <row r="12" spans="1:12" x14ac:dyDescent="0.2">
      <c r="L12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A4DF-E56D-4EA0-B821-CC44560FEBC2}">
  <sheetPr>
    <pageSetUpPr fitToPage="1"/>
  </sheetPr>
  <dimension ref="A1:L44"/>
  <sheetViews>
    <sheetView zoomScaleNormal="100" workbookViewId="0">
      <selection activeCell="K14" sqref="A14:K14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7.7109375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42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ht="12.75" customHeight="1" x14ac:dyDescent="0.2">
      <c r="A6" s="30"/>
      <c r="B6" s="47"/>
      <c r="C6" s="48"/>
      <c r="D6" s="49" t="s">
        <v>10</v>
      </c>
      <c r="E6" s="49"/>
      <c r="F6" s="50"/>
      <c r="G6" s="51"/>
      <c r="H6" s="51"/>
      <c r="I6" s="51"/>
      <c r="J6" s="52"/>
      <c r="K6" s="53"/>
      <c r="L6" s="34">
        <f>+'Luglio 25'!L43</f>
        <v>79802.600000000006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81"/>
      <c r="K7" s="27"/>
      <c r="L7" s="34">
        <f>+L6+K7-J7</f>
        <v>79802.600000000006</v>
      </c>
    </row>
    <row r="8" spans="1:12" x14ac:dyDescent="0.2">
      <c r="A8" s="127">
        <v>45874</v>
      </c>
      <c r="B8" s="128"/>
      <c r="C8" s="127"/>
      <c r="D8" s="129" t="s">
        <v>17</v>
      </c>
      <c r="E8" s="129" t="s">
        <v>588</v>
      </c>
      <c r="F8" s="129" t="s">
        <v>19</v>
      </c>
      <c r="G8" s="130"/>
      <c r="H8" s="130"/>
      <c r="I8" s="130"/>
      <c r="J8" s="131">
        <v>28124</v>
      </c>
      <c r="K8" s="132"/>
      <c r="L8" s="34">
        <f t="shared" ref="L8:L41" si="0">+L7+K8-J8</f>
        <v>51678.6</v>
      </c>
    </row>
    <row r="9" spans="1:12" x14ac:dyDescent="0.2">
      <c r="A9" s="24"/>
      <c r="B9" s="138"/>
      <c r="C9" s="138"/>
      <c r="D9" s="41"/>
      <c r="E9" s="22"/>
      <c r="F9" s="22"/>
      <c r="G9" s="25"/>
      <c r="H9" s="25"/>
      <c r="I9" s="25"/>
      <c r="J9" s="156"/>
      <c r="K9" s="46"/>
      <c r="L9" s="34">
        <f t="shared" si="0"/>
        <v>51678.6</v>
      </c>
    </row>
    <row r="10" spans="1:12" x14ac:dyDescent="0.2">
      <c r="A10" s="121">
        <v>45874</v>
      </c>
      <c r="B10" s="108"/>
      <c r="C10" s="109"/>
      <c r="D10" s="110"/>
      <c r="E10" s="111" t="s">
        <v>15</v>
      </c>
      <c r="F10" s="111" t="s">
        <v>16</v>
      </c>
      <c r="G10" s="112"/>
      <c r="H10" s="112"/>
      <c r="I10" s="112"/>
      <c r="J10" s="122">
        <v>8.49</v>
      </c>
      <c r="K10" s="122"/>
      <c r="L10" s="34">
        <f t="shared" si="0"/>
        <v>51670.11</v>
      </c>
    </row>
    <row r="11" spans="1:12" x14ac:dyDescent="0.2">
      <c r="A11" s="22"/>
      <c r="B11" s="23"/>
      <c r="C11" s="24"/>
      <c r="D11" s="22"/>
      <c r="E11" s="22"/>
      <c r="F11" s="22"/>
      <c r="G11" s="25"/>
      <c r="H11" s="25"/>
      <c r="I11" s="25"/>
      <c r="J11" s="81"/>
      <c r="K11" s="27"/>
      <c r="L11" s="34">
        <f t="shared" si="0"/>
        <v>51670.11</v>
      </c>
    </row>
    <row r="12" spans="1:12" x14ac:dyDescent="0.2">
      <c r="A12" s="113">
        <v>45875</v>
      </c>
      <c r="B12" s="114" t="s">
        <v>628</v>
      </c>
      <c r="C12" s="113">
        <v>45875</v>
      </c>
      <c r="D12" s="275" t="s">
        <v>343</v>
      </c>
      <c r="E12" s="308" t="s">
        <v>13</v>
      </c>
      <c r="F12" s="275">
        <v>2024024</v>
      </c>
      <c r="G12" s="118"/>
      <c r="H12" s="118"/>
      <c r="I12" s="118"/>
      <c r="J12" s="119"/>
      <c r="K12" s="120">
        <v>29395.7</v>
      </c>
      <c r="L12" s="34">
        <f t="shared" si="0"/>
        <v>81065.81</v>
      </c>
    </row>
    <row r="13" spans="1:12" x14ac:dyDescent="0.2">
      <c r="A13" s="123"/>
      <c r="B13" s="38"/>
      <c r="C13" s="66"/>
      <c r="D13" s="40"/>
      <c r="E13" s="22"/>
      <c r="F13" s="22"/>
      <c r="G13" s="25"/>
      <c r="H13" s="25"/>
      <c r="I13" s="25"/>
      <c r="J13" s="124"/>
      <c r="K13" s="124"/>
      <c r="L13" s="34">
        <f t="shared" si="0"/>
        <v>81065.81</v>
      </c>
    </row>
    <row r="14" spans="1:12" x14ac:dyDescent="0.2">
      <c r="A14" s="121">
        <v>45869</v>
      </c>
      <c r="B14" s="108"/>
      <c r="C14" s="109"/>
      <c r="D14" s="110"/>
      <c r="E14" s="111" t="s">
        <v>232</v>
      </c>
      <c r="F14" s="111" t="s">
        <v>19</v>
      </c>
      <c r="G14" s="112"/>
      <c r="H14" s="112"/>
      <c r="I14" s="112"/>
      <c r="J14" s="122">
        <v>3</v>
      </c>
      <c r="K14" s="122"/>
      <c r="L14" s="34">
        <f t="shared" si="0"/>
        <v>81062.81</v>
      </c>
    </row>
    <row r="15" spans="1:12" x14ac:dyDescent="0.2">
      <c r="A15" s="123"/>
      <c r="B15" s="152"/>
      <c r="C15" s="123"/>
      <c r="D15" s="45"/>
      <c r="E15" s="45"/>
      <c r="F15" s="45"/>
      <c r="G15" s="76"/>
      <c r="H15" s="76"/>
      <c r="I15" s="76"/>
      <c r="J15" s="77"/>
      <c r="K15" s="124"/>
      <c r="L15" s="34">
        <f t="shared" si="0"/>
        <v>81062.81</v>
      </c>
    </row>
    <row r="16" spans="1:12" x14ac:dyDescent="0.2">
      <c r="A16" s="127">
        <v>45887</v>
      </c>
      <c r="B16" s="128"/>
      <c r="C16" s="127"/>
      <c r="D16" s="129" t="s">
        <v>284</v>
      </c>
      <c r="E16" s="129" t="s">
        <v>629</v>
      </c>
      <c r="F16" s="129">
        <v>2024061</v>
      </c>
      <c r="G16" s="130"/>
      <c r="H16" s="130"/>
      <c r="I16" s="130"/>
      <c r="J16" s="131">
        <v>332.5</v>
      </c>
      <c r="K16" s="132"/>
      <c r="L16" s="34">
        <f t="shared" si="0"/>
        <v>80730.31</v>
      </c>
    </row>
    <row r="17" spans="1:12" x14ac:dyDescent="0.2">
      <c r="A17" s="127">
        <v>45887</v>
      </c>
      <c r="B17" s="128"/>
      <c r="C17" s="127"/>
      <c r="D17" s="129" t="s">
        <v>284</v>
      </c>
      <c r="E17" s="129" t="s">
        <v>421</v>
      </c>
      <c r="F17" s="129">
        <v>2024062</v>
      </c>
      <c r="G17" s="130"/>
      <c r="H17" s="130"/>
      <c r="I17" s="130"/>
      <c r="J17" s="131">
        <v>2850</v>
      </c>
      <c r="K17" s="132"/>
      <c r="L17" s="34">
        <f t="shared" si="0"/>
        <v>77880.31</v>
      </c>
    </row>
    <row r="18" spans="1:12" x14ac:dyDescent="0.2">
      <c r="A18" s="123"/>
      <c r="B18" s="9"/>
      <c r="C18" s="10"/>
      <c r="D18" s="67"/>
      <c r="E18" s="67"/>
      <c r="F18" s="8"/>
      <c r="G18" s="25"/>
      <c r="H18" s="25"/>
      <c r="I18" s="25"/>
      <c r="J18" s="124"/>
      <c r="K18" s="124"/>
      <c r="L18" s="34">
        <f t="shared" si="0"/>
        <v>77880.31</v>
      </c>
    </row>
    <row r="19" spans="1:12" x14ac:dyDescent="0.2">
      <c r="A19" s="121">
        <v>45887</v>
      </c>
      <c r="B19" s="108"/>
      <c r="C19" s="109"/>
      <c r="D19" s="110"/>
      <c r="E19" s="111" t="s">
        <v>15</v>
      </c>
      <c r="F19" s="111" t="s">
        <v>16</v>
      </c>
      <c r="G19" s="112"/>
      <c r="H19" s="112"/>
      <c r="I19" s="112"/>
      <c r="J19" s="122">
        <v>5.01</v>
      </c>
      <c r="K19" s="122"/>
      <c r="L19" s="34">
        <f t="shared" si="0"/>
        <v>77875.3</v>
      </c>
    </row>
    <row r="20" spans="1:12" x14ac:dyDescent="0.2">
      <c r="A20" s="123"/>
      <c r="B20" s="9"/>
      <c r="C20" s="10"/>
      <c r="D20" s="67"/>
      <c r="E20" s="67"/>
      <c r="F20" s="8"/>
      <c r="G20" s="25"/>
      <c r="H20" s="25"/>
      <c r="I20" s="25"/>
      <c r="J20" s="81"/>
      <c r="K20" s="27"/>
      <c r="L20" s="34">
        <f t="shared" si="0"/>
        <v>77875.3</v>
      </c>
    </row>
    <row r="21" spans="1:12" x14ac:dyDescent="0.2">
      <c r="A21" s="30">
        <v>45883</v>
      </c>
      <c r="B21" s="233">
        <v>516</v>
      </c>
      <c r="C21" s="234">
        <v>45853</v>
      </c>
      <c r="D21" s="235" t="s">
        <v>233</v>
      </c>
      <c r="E21" s="235" t="s">
        <v>234</v>
      </c>
      <c r="F21" s="235" t="s">
        <v>81</v>
      </c>
      <c r="G21" s="31"/>
      <c r="H21" s="31"/>
      <c r="I21" s="31"/>
      <c r="J21" s="315">
        <v>9.99</v>
      </c>
      <c r="K21" s="33"/>
      <c r="L21" s="34">
        <f t="shared" si="0"/>
        <v>77865.31</v>
      </c>
    </row>
    <row r="22" spans="1:12" x14ac:dyDescent="0.2">
      <c r="A22" s="24"/>
      <c r="B22" s="344"/>
      <c r="C22" s="345"/>
      <c r="D22" s="346"/>
      <c r="E22" s="346"/>
      <c r="F22" s="346"/>
      <c r="G22" s="25"/>
      <c r="H22" s="25"/>
      <c r="I22" s="25"/>
      <c r="J22" s="81"/>
      <c r="K22" s="27"/>
      <c r="L22" s="34">
        <f t="shared" si="0"/>
        <v>77865.31</v>
      </c>
    </row>
    <row r="23" spans="1:12" x14ac:dyDescent="0.2">
      <c r="A23" s="30">
        <v>45884</v>
      </c>
      <c r="B23" s="233">
        <v>5930</v>
      </c>
      <c r="C23" s="234">
        <v>45854</v>
      </c>
      <c r="D23" s="235" t="s">
        <v>233</v>
      </c>
      <c r="E23" s="235" t="s">
        <v>235</v>
      </c>
      <c r="F23" s="235" t="s">
        <v>81</v>
      </c>
      <c r="G23" s="31"/>
      <c r="H23" s="31"/>
      <c r="I23" s="31"/>
      <c r="J23" s="315">
        <v>135</v>
      </c>
      <c r="K23" s="33"/>
      <c r="L23" s="34">
        <f t="shared" si="0"/>
        <v>77730.31</v>
      </c>
    </row>
    <row r="24" spans="1:12" x14ac:dyDescent="0.2">
      <c r="A24" s="24"/>
      <c r="B24" s="135"/>
      <c r="C24" s="86"/>
      <c r="D24" s="87"/>
      <c r="E24" s="22"/>
      <c r="F24" s="22"/>
      <c r="G24" s="25"/>
      <c r="H24" s="25"/>
      <c r="I24" s="25"/>
      <c r="J24" s="27"/>
      <c r="K24" s="27"/>
      <c r="L24" s="34">
        <f t="shared" si="0"/>
        <v>77730.31</v>
      </c>
    </row>
    <row r="25" spans="1:12" x14ac:dyDescent="0.2">
      <c r="A25" s="192">
        <v>45889</v>
      </c>
      <c r="B25" s="251"/>
      <c r="C25" s="192"/>
      <c r="D25" s="111"/>
      <c r="E25" s="111" t="s">
        <v>190</v>
      </c>
      <c r="F25" s="111" t="s">
        <v>191</v>
      </c>
      <c r="G25" s="112"/>
      <c r="H25" s="112"/>
      <c r="I25" s="112"/>
      <c r="J25" s="252">
        <v>1670.24</v>
      </c>
      <c r="K25" s="253"/>
      <c r="L25" s="34">
        <f t="shared" si="0"/>
        <v>76060.070000000007</v>
      </c>
    </row>
    <row r="26" spans="1:12" x14ac:dyDescent="0.2">
      <c r="A26" s="24"/>
      <c r="B26" s="135"/>
      <c r="C26" s="86"/>
      <c r="D26" s="87"/>
      <c r="E26" s="22"/>
      <c r="F26" s="22"/>
      <c r="G26" s="25"/>
      <c r="H26" s="25"/>
      <c r="I26" s="25"/>
      <c r="J26" s="27"/>
      <c r="K26" s="27"/>
      <c r="L26" s="34">
        <f t="shared" si="0"/>
        <v>76060.070000000007</v>
      </c>
    </row>
    <row r="27" spans="1:12" x14ac:dyDescent="0.2">
      <c r="A27" s="192">
        <v>45889</v>
      </c>
      <c r="B27" s="251"/>
      <c r="C27" s="192"/>
      <c r="D27" s="111"/>
      <c r="E27" s="111" t="s">
        <v>190</v>
      </c>
      <c r="F27" s="111" t="s">
        <v>191</v>
      </c>
      <c r="G27" s="112"/>
      <c r="H27" s="112"/>
      <c r="I27" s="112"/>
      <c r="J27" s="252">
        <v>11143</v>
      </c>
      <c r="K27" s="253"/>
      <c r="L27" s="34">
        <f t="shared" si="0"/>
        <v>64917.07</v>
      </c>
    </row>
    <row r="28" spans="1:12" x14ac:dyDescent="0.2">
      <c r="A28" s="24"/>
      <c r="B28" s="135"/>
      <c r="C28" s="86"/>
      <c r="D28" s="87"/>
      <c r="E28" s="22"/>
      <c r="F28" s="22"/>
      <c r="G28" s="25"/>
      <c r="H28" s="25"/>
      <c r="I28" s="25"/>
      <c r="J28" s="27"/>
      <c r="K28" s="27"/>
      <c r="L28" s="34">
        <f t="shared" si="0"/>
        <v>64917.07</v>
      </c>
    </row>
    <row r="29" spans="1:12" x14ac:dyDescent="0.2">
      <c r="A29" s="192">
        <v>45889</v>
      </c>
      <c r="B29" s="251"/>
      <c r="C29" s="192"/>
      <c r="D29" s="111"/>
      <c r="E29" s="111" t="s">
        <v>190</v>
      </c>
      <c r="F29" s="111" t="s">
        <v>191</v>
      </c>
      <c r="G29" s="112"/>
      <c r="H29" s="112"/>
      <c r="I29" s="112"/>
      <c r="J29" s="252">
        <v>1160.48</v>
      </c>
      <c r="K29" s="253"/>
      <c r="L29" s="34">
        <f t="shared" si="0"/>
        <v>63756.59</v>
      </c>
    </row>
    <row r="30" spans="1:12" x14ac:dyDescent="0.2">
      <c r="A30" s="24"/>
      <c r="B30" s="135"/>
      <c r="C30" s="86"/>
      <c r="D30" s="87"/>
      <c r="E30" s="22"/>
      <c r="F30" s="22"/>
      <c r="G30" s="25"/>
      <c r="H30" s="25"/>
      <c r="I30" s="25"/>
      <c r="J30" s="27"/>
      <c r="K30" s="27"/>
      <c r="L30" s="34">
        <f t="shared" si="0"/>
        <v>63756.59</v>
      </c>
    </row>
    <row r="31" spans="1:12" x14ac:dyDescent="0.2">
      <c r="A31" s="30">
        <v>45887</v>
      </c>
      <c r="B31" s="302">
        <v>317954645</v>
      </c>
      <c r="C31" s="290">
        <v>45887</v>
      </c>
      <c r="D31" s="284" t="s">
        <v>192</v>
      </c>
      <c r="E31" s="116" t="s">
        <v>193</v>
      </c>
      <c r="F31" s="116" t="s">
        <v>81</v>
      </c>
      <c r="G31" s="31"/>
      <c r="H31" s="31"/>
      <c r="I31" s="31"/>
      <c r="J31" s="315">
        <v>111.93</v>
      </c>
      <c r="K31" s="33"/>
      <c r="L31" s="34">
        <f t="shared" si="0"/>
        <v>63644.66</v>
      </c>
    </row>
    <row r="32" spans="1:12" x14ac:dyDescent="0.2">
      <c r="A32" s="138"/>
      <c r="B32" s="138"/>
      <c r="C32" s="138"/>
      <c r="D32" s="41"/>
      <c r="E32" s="22"/>
      <c r="F32" s="22"/>
      <c r="G32" s="25"/>
      <c r="H32" s="25"/>
      <c r="I32" s="25"/>
      <c r="J32" s="156"/>
      <c r="K32" s="41"/>
      <c r="L32" s="34">
        <f t="shared" si="0"/>
        <v>63644.66</v>
      </c>
    </row>
    <row r="33" spans="1:12" x14ac:dyDescent="0.2">
      <c r="A33" s="30">
        <v>45866</v>
      </c>
      <c r="B33" s="254"/>
      <c r="C33" s="255"/>
      <c r="D33" s="256"/>
      <c r="E33" s="28" t="s">
        <v>226</v>
      </c>
      <c r="F33" s="28" t="s">
        <v>19</v>
      </c>
      <c r="G33" s="31"/>
      <c r="H33" s="31"/>
      <c r="I33" s="31"/>
      <c r="J33" s="33">
        <v>3.37</v>
      </c>
      <c r="K33" s="33"/>
      <c r="L33" s="34">
        <f t="shared" si="0"/>
        <v>63641.29</v>
      </c>
    </row>
    <row r="34" spans="1:12" x14ac:dyDescent="0.2">
      <c r="A34" s="22"/>
      <c r="B34" s="23"/>
      <c r="C34" s="24"/>
      <c r="D34" s="22"/>
      <c r="E34" s="22"/>
      <c r="F34" s="22"/>
      <c r="G34" s="25"/>
      <c r="H34" s="25"/>
      <c r="I34" s="25"/>
      <c r="J34" s="26"/>
      <c r="K34" s="42"/>
      <c r="L34" s="34">
        <f t="shared" si="0"/>
        <v>63641.29</v>
      </c>
    </row>
    <row r="35" spans="1:12" x14ac:dyDescent="0.2">
      <c r="A35" s="30">
        <v>45895</v>
      </c>
      <c r="B35" s="302" t="s">
        <v>630</v>
      </c>
      <c r="C35" s="290">
        <v>45894</v>
      </c>
      <c r="D35" s="302" t="s">
        <v>224</v>
      </c>
      <c r="E35" s="284" t="s">
        <v>225</v>
      </c>
      <c r="F35" s="284" t="s">
        <v>81</v>
      </c>
      <c r="G35" s="31"/>
      <c r="H35" s="31"/>
      <c r="I35" s="31"/>
      <c r="J35" s="33">
        <v>2.56</v>
      </c>
      <c r="K35" s="33"/>
      <c r="L35" s="34">
        <f t="shared" si="0"/>
        <v>63638.73</v>
      </c>
    </row>
    <row r="36" spans="1:12" x14ac:dyDescent="0.2">
      <c r="A36" s="22"/>
      <c r="B36" s="23"/>
      <c r="C36" s="24"/>
      <c r="D36" s="22"/>
      <c r="E36" s="22"/>
      <c r="F36" s="22"/>
      <c r="G36" s="25"/>
      <c r="H36" s="25"/>
      <c r="I36" s="25"/>
      <c r="J36" s="81"/>
      <c r="K36" s="27"/>
      <c r="L36" s="34">
        <f t="shared" si="0"/>
        <v>63638.73</v>
      </c>
    </row>
    <row r="37" spans="1:12" x14ac:dyDescent="0.2">
      <c r="A37" s="48">
        <v>45898</v>
      </c>
      <c r="B37" s="323" t="s">
        <v>631</v>
      </c>
      <c r="C37" s="48">
        <v>45869</v>
      </c>
      <c r="D37" s="49" t="s">
        <v>632</v>
      </c>
      <c r="E37" s="308" t="s">
        <v>13</v>
      </c>
      <c r="F37" s="28">
        <v>2025027</v>
      </c>
      <c r="G37" s="31"/>
      <c r="H37" s="31"/>
      <c r="I37" s="31"/>
      <c r="J37" s="296"/>
      <c r="K37" s="120">
        <v>219.6</v>
      </c>
      <c r="L37" s="34">
        <f t="shared" si="0"/>
        <v>63858.33</v>
      </c>
    </row>
    <row r="38" spans="1:12" x14ac:dyDescent="0.2">
      <c r="A38" s="22"/>
      <c r="B38" s="23"/>
      <c r="C38" s="24"/>
      <c r="D38" s="22"/>
      <c r="E38" s="22"/>
      <c r="F38" s="22"/>
      <c r="G38" s="25"/>
      <c r="H38" s="25"/>
      <c r="I38" s="25"/>
      <c r="J38" s="81"/>
      <c r="K38" s="27"/>
      <c r="L38" s="34">
        <f t="shared" si="0"/>
        <v>63858.33</v>
      </c>
    </row>
    <row r="39" spans="1:12" x14ac:dyDescent="0.2">
      <c r="A39" s="121">
        <v>45900</v>
      </c>
      <c r="B39" s="108"/>
      <c r="C39" s="109"/>
      <c r="D39" s="110"/>
      <c r="E39" s="111" t="s">
        <v>232</v>
      </c>
      <c r="F39" s="111" t="s">
        <v>19</v>
      </c>
      <c r="G39" s="112"/>
      <c r="H39" s="112"/>
      <c r="I39" s="112"/>
      <c r="J39" s="122">
        <v>3</v>
      </c>
      <c r="K39" s="122"/>
      <c r="L39" s="34">
        <f t="shared" si="0"/>
        <v>63855.33</v>
      </c>
    </row>
    <row r="40" spans="1:12" x14ac:dyDescent="0.2">
      <c r="A40" s="68"/>
      <c r="B40" s="57"/>
      <c r="C40" s="68"/>
      <c r="D40" s="57"/>
      <c r="E40" s="57"/>
      <c r="F40" s="57"/>
      <c r="G40" s="74"/>
      <c r="H40" s="74"/>
      <c r="I40" s="74"/>
      <c r="J40" s="182"/>
      <c r="K40" s="183"/>
      <c r="L40" s="34">
        <f t="shared" si="0"/>
        <v>63855.33</v>
      </c>
    </row>
    <row r="41" spans="1:12" x14ac:dyDescent="0.2">
      <c r="A41" s="30"/>
      <c r="B41" s="47"/>
      <c r="C41" s="48"/>
      <c r="D41" s="49"/>
      <c r="E41" s="49"/>
      <c r="F41" s="50"/>
      <c r="G41" s="51"/>
      <c r="H41" s="51"/>
      <c r="I41" s="51"/>
      <c r="J41" s="52"/>
      <c r="K41" s="53"/>
      <c r="L41" s="34">
        <f t="shared" si="0"/>
        <v>63855.33</v>
      </c>
    </row>
    <row r="43" spans="1:12" x14ac:dyDescent="0.2">
      <c r="L43" s="54"/>
    </row>
    <row r="44" spans="1:12" x14ac:dyDescent="0.2">
      <c r="L44" s="54"/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217C-A3DC-4695-969C-6BD1C4F9525D}">
  <sheetPr>
    <pageSetUpPr fitToPage="1"/>
  </sheetPr>
  <dimension ref="A1:N54"/>
  <sheetViews>
    <sheetView topLeftCell="A10" zoomScaleNormal="100" workbookViewId="0">
      <selection activeCell="A41" sqref="A41:K41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41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+'Luglio 25BP'!L85</f>
        <v>16209.8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16209.8</v>
      </c>
    </row>
    <row r="8" spans="1:12" x14ac:dyDescent="0.2">
      <c r="A8" s="113">
        <v>45875</v>
      </c>
      <c r="B8" s="114" t="s">
        <v>628</v>
      </c>
      <c r="C8" s="113">
        <v>45875</v>
      </c>
      <c r="D8" s="275" t="s">
        <v>343</v>
      </c>
      <c r="E8" s="308" t="s">
        <v>13</v>
      </c>
      <c r="F8" s="275">
        <v>2024024</v>
      </c>
      <c r="G8" s="118"/>
      <c r="H8" s="118"/>
      <c r="I8" s="118"/>
      <c r="J8" s="119"/>
      <c r="K8" s="120">
        <v>13911.82</v>
      </c>
      <c r="L8" s="34">
        <f t="shared" ref="L8:L54" si="0">+L7+K8-J8</f>
        <v>30121.62</v>
      </c>
    </row>
    <row r="9" spans="1:12" x14ac:dyDescent="0.2">
      <c r="A9" s="22"/>
      <c r="B9" s="23"/>
      <c r="C9" s="24"/>
      <c r="D9" s="22"/>
      <c r="E9" s="22"/>
      <c r="F9" s="22"/>
      <c r="G9" s="25"/>
      <c r="H9" s="25"/>
      <c r="I9" s="25"/>
      <c r="J9" s="26"/>
      <c r="K9" s="42"/>
      <c r="L9" s="34">
        <f t="shared" si="0"/>
        <v>30121.62</v>
      </c>
    </row>
    <row r="10" spans="1:12" x14ac:dyDescent="0.2">
      <c r="A10" s="30">
        <v>45876</v>
      </c>
      <c r="B10" s="28" t="s">
        <v>633</v>
      </c>
      <c r="C10" s="30">
        <v>45869</v>
      </c>
      <c r="D10" s="28" t="s">
        <v>634</v>
      </c>
      <c r="E10" s="308" t="s">
        <v>13</v>
      </c>
      <c r="F10" s="28">
        <v>2025020</v>
      </c>
      <c r="G10" s="31"/>
      <c r="H10" s="31"/>
      <c r="I10" s="31"/>
      <c r="J10" s="32"/>
      <c r="K10" s="56">
        <v>2488.8000000000002</v>
      </c>
      <c r="L10" s="34">
        <f t="shared" si="0"/>
        <v>32610.42</v>
      </c>
    </row>
    <row r="11" spans="1:12" x14ac:dyDescent="0.2">
      <c r="A11" s="24"/>
      <c r="B11" s="22"/>
      <c r="C11" s="24"/>
      <c r="D11" s="22"/>
      <c r="E11" s="57"/>
      <c r="F11" s="22"/>
      <c r="G11" s="25"/>
      <c r="H11" s="25"/>
      <c r="I11" s="25"/>
      <c r="J11" s="26"/>
      <c r="K11" s="42"/>
      <c r="L11" s="34">
        <f t="shared" si="0"/>
        <v>32610.42</v>
      </c>
    </row>
    <row r="12" spans="1:12" x14ac:dyDescent="0.2">
      <c r="A12" s="30">
        <v>45876</v>
      </c>
      <c r="B12" s="28" t="s">
        <v>635</v>
      </c>
      <c r="C12" s="30">
        <v>45869</v>
      </c>
      <c r="D12" s="28" t="s">
        <v>298</v>
      </c>
      <c r="E12" s="308" t="s">
        <v>13</v>
      </c>
      <c r="F12" s="28">
        <v>2025027</v>
      </c>
      <c r="G12" s="31"/>
      <c r="H12" s="31"/>
      <c r="I12" s="31"/>
      <c r="J12" s="32"/>
      <c r="K12" s="56">
        <v>158.6</v>
      </c>
      <c r="L12" s="34">
        <f t="shared" si="0"/>
        <v>32769.019999999997</v>
      </c>
    </row>
    <row r="13" spans="1:12" x14ac:dyDescent="0.2">
      <c r="A13" s="24"/>
      <c r="B13" s="22"/>
      <c r="C13" s="24"/>
      <c r="D13" s="22"/>
      <c r="E13" s="57"/>
      <c r="F13" s="22"/>
      <c r="G13" s="25"/>
      <c r="H13" s="25"/>
      <c r="I13" s="25"/>
      <c r="J13" s="26"/>
      <c r="K13" s="42"/>
      <c r="L13" s="34">
        <f t="shared" si="0"/>
        <v>32769.019999999997</v>
      </c>
    </row>
    <row r="14" spans="1:12" x14ac:dyDescent="0.2">
      <c r="A14" s="30">
        <v>45881</v>
      </c>
      <c r="B14" s="28" t="s">
        <v>636</v>
      </c>
      <c r="C14" s="30">
        <v>45869</v>
      </c>
      <c r="D14" s="28" t="s">
        <v>637</v>
      </c>
      <c r="E14" s="308" t="s">
        <v>13</v>
      </c>
      <c r="F14" s="28">
        <v>2025027</v>
      </c>
      <c r="G14" s="31"/>
      <c r="H14" s="31"/>
      <c r="I14" s="31"/>
      <c r="J14" s="32"/>
      <c r="K14" s="56">
        <v>219.6</v>
      </c>
      <c r="L14" s="34">
        <f t="shared" si="0"/>
        <v>32988.620000000003</v>
      </c>
    </row>
    <row r="15" spans="1:12" x14ac:dyDescent="0.2">
      <c r="A15" s="68"/>
      <c r="B15" s="57"/>
      <c r="C15" s="68"/>
      <c r="D15" s="57"/>
      <c r="E15" s="57"/>
      <c r="F15" s="57"/>
      <c r="G15" s="74"/>
      <c r="H15" s="74"/>
      <c r="I15" s="74"/>
      <c r="J15" s="69"/>
      <c r="K15" s="160"/>
      <c r="L15" s="34">
        <f t="shared" si="0"/>
        <v>32988.620000000003</v>
      </c>
    </row>
    <row r="16" spans="1:12" x14ac:dyDescent="0.2">
      <c r="A16" s="244">
        <v>45881</v>
      </c>
      <c r="B16" s="189" t="s">
        <v>638</v>
      </c>
      <c r="C16" s="190">
        <v>45854</v>
      </c>
      <c r="D16" s="191" t="s">
        <v>343</v>
      </c>
      <c r="E16" s="308" t="s">
        <v>13</v>
      </c>
      <c r="F16" s="28">
        <v>2023065</v>
      </c>
      <c r="G16" s="245"/>
      <c r="H16" s="31"/>
      <c r="I16" s="31"/>
      <c r="J16" s="32"/>
      <c r="K16" s="56">
        <v>5551.4</v>
      </c>
      <c r="L16" s="34">
        <f t="shared" si="0"/>
        <v>38540.019999999997</v>
      </c>
    </row>
    <row r="17" spans="1:12" x14ac:dyDescent="0.2">
      <c r="A17" s="24"/>
      <c r="B17" s="22"/>
      <c r="C17" s="24"/>
      <c r="D17" s="22"/>
      <c r="E17" s="57"/>
      <c r="F17" s="22"/>
      <c r="G17" s="25"/>
      <c r="H17" s="25"/>
      <c r="I17" s="25"/>
      <c r="J17" s="26"/>
      <c r="K17" s="42"/>
      <c r="L17" s="34">
        <f t="shared" si="0"/>
        <v>38540.019999999997</v>
      </c>
    </row>
    <row r="18" spans="1:12" x14ac:dyDescent="0.2">
      <c r="A18" s="244">
        <v>45881</v>
      </c>
      <c r="B18" s="189" t="s">
        <v>638</v>
      </c>
      <c r="C18" s="190">
        <v>45854</v>
      </c>
      <c r="D18" s="191" t="s">
        <v>343</v>
      </c>
      <c r="E18" s="308" t="s">
        <v>13</v>
      </c>
      <c r="F18" s="28">
        <v>2023065</v>
      </c>
      <c r="G18" s="245"/>
      <c r="H18" s="31"/>
      <c r="I18" s="31"/>
      <c r="J18" s="32"/>
      <c r="K18" s="56">
        <v>2498.13</v>
      </c>
      <c r="L18" s="34">
        <f t="shared" si="0"/>
        <v>41038.15</v>
      </c>
    </row>
    <row r="19" spans="1:12" x14ac:dyDescent="0.2">
      <c r="A19" s="24"/>
      <c r="B19" s="22"/>
      <c r="C19" s="22"/>
      <c r="D19" s="22"/>
      <c r="E19" s="57"/>
      <c r="F19" s="22"/>
      <c r="G19" s="25"/>
      <c r="H19" s="25"/>
      <c r="I19" s="25"/>
      <c r="J19" s="26"/>
      <c r="K19" s="42"/>
      <c r="L19" s="34">
        <f t="shared" si="0"/>
        <v>41038.15</v>
      </c>
    </row>
    <row r="20" spans="1:12" x14ac:dyDescent="0.2">
      <c r="A20" s="244">
        <v>45881</v>
      </c>
      <c r="B20" s="189" t="s">
        <v>638</v>
      </c>
      <c r="C20" s="190">
        <v>45854</v>
      </c>
      <c r="D20" s="191" t="s">
        <v>343</v>
      </c>
      <c r="E20" s="308" t="s">
        <v>13</v>
      </c>
      <c r="F20" s="28">
        <v>2023065</v>
      </c>
      <c r="G20" s="245"/>
      <c r="H20" s="31"/>
      <c r="I20" s="31"/>
      <c r="J20" s="32"/>
      <c r="K20" s="56">
        <v>5828.97</v>
      </c>
      <c r="L20" s="34">
        <f t="shared" si="0"/>
        <v>46867.12</v>
      </c>
    </row>
    <row r="21" spans="1:12" x14ac:dyDescent="0.2">
      <c r="A21" s="24"/>
      <c r="B21" s="22"/>
      <c r="C21" s="24"/>
      <c r="D21" s="22"/>
      <c r="E21" s="57"/>
      <c r="F21" s="22"/>
      <c r="G21" s="25"/>
      <c r="H21" s="25"/>
      <c r="I21" s="25"/>
      <c r="J21" s="26"/>
      <c r="K21" s="42"/>
      <c r="L21" s="34">
        <f t="shared" si="0"/>
        <v>46867.12</v>
      </c>
    </row>
    <row r="22" spans="1:12" x14ac:dyDescent="0.2">
      <c r="A22" s="113">
        <v>45883</v>
      </c>
      <c r="B22" s="276" t="s">
        <v>639</v>
      </c>
      <c r="C22" s="190">
        <v>45869</v>
      </c>
      <c r="D22" s="191" t="s">
        <v>438</v>
      </c>
      <c r="E22" s="308" t="s">
        <v>13</v>
      </c>
      <c r="F22" s="28">
        <v>2025027</v>
      </c>
      <c r="G22" s="31"/>
      <c r="H22" s="31"/>
      <c r="I22" s="31"/>
      <c r="J22" s="120"/>
      <c r="K22" s="120">
        <v>158.6</v>
      </c>
      <c r="L22" s="34">
        <f t="shared" si="0"/>
        <v>47025.72</v>
      </c>
    </row>
    <row r="23" spans="1:12" x14ac:dyDescent="0.2">
      <c r="A23" s="123"/>
      <c r="B23" s="22"/>
      <c r="C23" s="24"/>
      <c r="D23" s="22"/>
      <c r="E23" s="57"/>
      <c r="F23" s="22"/>
      <c r="G23" s="25"/>
      <c r="H23" s="25"/>
      <c r="I23" s="25"/>
      <c r="J23" s="26"/>
      <c r="K23" s="42"/>
      <c r="L23" s="34">
        <f t="shared" si="0"/>
        <v>47025.72</v>
      </c>
    </row>
    <row r="24" spans="1:12" x14ac:dyDescent="0.2">
      <c r="A24" s="30">
        <v>45895</v>
      </c>
      <c r="B24" s="233">
        <v>1489</v>
      </c>
      <c r="C24" s="234">
        <v>45838</v>
      </c>
      <c r="D24" s="235" t="s">
        <v>76</v>
      </c>
      <c r="E24" s="235" t="s">
        <v>640</v>
      </c>
      <c r="F24" s="50" t="s">
        <v>81</v>
      </c>
      <c r="G24" s="31"/>
      <c r="H24" s="31"/>
      <c r="I24" s="31"/>
      <c r="J24" s="32">
        <v>79</v>
      </c>
      <c r="K24" s="56"/>
      <c r="L24" s="34">
        <f t="shared" si="0"/>
        <v>46946.720000000001</v>
      </c>
    </row>
    <row r="25" spans="1:12" x14ac:dyDescent="0.2">
      <c r="A25" s="30">
        <v>45895</v>
      </c>
      <c r="B25" s="233">
        <v>5489</v>
      </c>
      <c r="C25" s="234">
        <v>45842</v>
      </c>
      <c r="D25" s="235" t="s">
        <v>64</v>
      </c>
      <c r="E25" s="236" t="s">
        <v>65</v>
      </c>
      <c r="F25" s="50" t="s">
        <v>81</v>
      </c>
      <c r="G25" s="31"/>
      <c r="H25" s="31"/>
      <c r="I25" s="31"/>
      <c r="J25" s="32">
        <v>868.53</v>
      </c>
      <c r="K25" s="56"/>
      <c r="L25" s="34">
        <f t="shared" si="0"/>
        <v>46078.19</v>
      </c>
    </row>
    <row r="26" spans="1:12" x14ac:dyDescent="0.2">
      <c r="A26" s="30">
        <v>45895</v>
      </c>
      <c r="B26" s="233">
        <v>193</v>
      </c>
      <c r="C26" s="234">
        <v>45866</v>
      </c>
      <c r="D26" s="295" t="s">
        <v>74</v>
      </c>
      <c r="E26" s="235" t="s">
        <v>304</v>
      </c>
      <c r="F26" s="50" t="s">
        <v>81</v>
      </c>
      <c r="G26" s="31"/>
      <c r="H26" s="31"/>
      <c r="I26" s="31"/>
      <c r="J26" s="32">
        <v>1800</v>
      </c>
      <c r="K26" s="56"/>
      <c r="L26" s="34">
        <f t="shared" si="0"/>
        <v>44278.19</v>
      </c>
    </row>
    <row r="27" spans="1:12" x14ac:dyDescent="0.2">
      <c r="A27" s="30">
        <v>45895</v>
      </c>
      <c r="B27" s="233">
        <v>814</v>
      </c>
      <c r="C27" s="234">
        <v>45869</v>
      </c>
      <c r="D27" s="236" t="s">
        <v>70</v>
      </c>
      <c r="E27" s="235" t="s">
        <v>71</v>
      </c>
      <c r="F27" s="50" t="s">
        <v>81</v>
      </c>
      <c r="G27" s="31"/>
      <c r="H27" s="31"/>
      <c r="I27" s="31"/>
      <c r="J27" s="32">
        <v>852.39</v>
      </c>
      <c r="K27" s="56"/>
      <c r="L27" s="34">
        <f t="shared" si="0"/>
        <v>43425.8</v>
      </c>
    </row>
    <row r="28" spans="1:12" x14ac:dyDescent="0.2">
      <c r="A28" s="30">
        <v>45895</v>
      </c>
      <c r="B28" s="302">
        <v>88932</v>
      </c>
      <c r="C28" s="290">
        <v>45876</v>
      </c>
      <c r="D28" s="284" t="s">
        <v>252</v>
      </c>
      <c r="E28" s="235" t="s">
        <v>253</v>
      </c>
      <c r="F28" s="50" t="s">
        <v>81</v>
      </c>
      <c r="G28" s="31"/>
      <c r="H28" s="31"/>
      <c r="I28" s="31"/>
      <c r="J28" s="32">
        <v>253.2</v>
      </c>
      <c r="K28" s="56"/>
      <c r="L28" s="34">
        <f t="shared" si="0"/>
        <v>43172.6</v>
      </c>
    </row>
    <row r="29" spans="1:12" x14ac:dyDescent="0.2">
      <c r="A29" s="24"/>
      <c r="B29" s="9"/>
      <c r="C29" s="10"/>
      <c r="D29" s="67"/>
      <c r="E29" s="67"/>
      <c r="F29" s="8"/>
      <c r="G29" s="25"/>
      <c r="H29" s="25"/>
      <c r="I29" s="25"/>
      <c r="J29" s="26"/>
      <c r="K29" s="42"/>
      <c r="L29" s="34">
        <f t="shared" si="0"/>
        <v>43172.6</v>
      </c>
    </row>
    <row r="30" spans="1:12" x14ac:dyDescent="0.2">
      <c r="A30" s="30">
        <v>45895</v>
      </c>
      <c r="B30" s="302">
        <v>3</v>
      </c>
      <c r="C30" s="290">
        <v>45860</v>
      </c>
      <c r="D30" s="284" t="s">
        <v>641</v>
      </c>
      <c r="E30" s="284" t="s">
        <v>642</v>
      </c>
      <c r="F30" s="50">
        <v>2024084</v>
      </c>
      <c r="G30" s="31"/>
      <c r="H30" s="31"/>
      <c r="I30" s="31"/>
      <c r="J30" s="32">
        <v>1200</v>
      </c>
      <c r="K30" s="56"/>
      <c r="L30" s="34">
        <f t="shared" si="0"/>
        <v>41972.6</v>
      </c>
    </row>
    <row r="31" spans="1:12" x14ac:dyDescent="0.2">
      <c r="A31" s="30">
        <v>45895</v>
      </c>
      <c r="B31" s="302">
        <v>26</v>
      </c>
      <c r="C31" s="290">
        <v>45860</v>
      </c>
      <c r="D31" s="284" t="s">
        <v>317</v>
      </c>
      <c r="E31" s="284" t="s">
        <v>622</v>
      </c>
      <c r="F31" s="50">
        <v>2024085</v>
      </c>
      <c r="G31" s="31"/>
      <c r="H31" s="31"/>
      <c r="I31" s="31"/>
      <c r="J31" s="32">
        <v>1800</v>
      </c>
      <c r="K31" s="56"/>
      <c r="L31" s="34">
        <f t="shared" si="0"/>
        <v>40172.6</v>
      </c>
    </row>
    <row r="32" spans="1:12" x14ac:dyDescent="0.2">
      <c r="A32" s="30">
        <v>45895</v>
      </c>
      <c r="B32" s="302">
        <v>27</v>
      </c>
      <c r="C32" s="290">
        <v>45861</v>
      </c>
      <c r="D32" s="284" t="s">
        <v>317</v>
      </c>
      <c r="E32" s="284" t="s">
        <v>642</v>
      </c>
      <c r="F32" s="50">
        <v>2024084</v>
      </c>
      <c r="G32" s="31"/>
      <c r="H32" s="31"/>
      <c r="I32" s="31"/>
      <c r="J32" s="32">
        <v>900</v>
      </c>
      <c r="K32" s="56"/>
      <c r="L32" s="34">
        <f t="shared" si="0"/>
        <v>39272.6</v>
      </c>
    </row>
    <row r="33" spans="1:12" x14ac:dyDescent="0.2">
      <c r="A33" s="30">
        <v>45895</v>
      </c>
      <c r="B33" s="302">
        <v>31</v>
      </c>
      <c r="C33" s="290">
        <v>45861</v>
      </c>
      <c r="D33" s="284" t="s">
        <v>643</v>
      </c>
      <c r="E33" s="284" t="s">
        <v>377</v>
      </c>
      <c r="F33" s="50">
        <v>2024060</v>
      </c>
      <c r="G33" s="31"/>
      <c r="H33" s="31"/>
      <c r="I33" s="31"/>
      <c r="J33" s="32">
        <v>520</v>
      </c>
      <c r="K33" s="56"/>
      <c r="L33" s="34">
        <f t="shared" si="0"/>
        <v>38752.6</v>
      </c>
    </row>
    <row r="34" spans="1:12" x14ac:dyDescent="0.2">
      <c r="A34" s="30">
        <v>45895</v>
      </c>
      <c r="B34" s="302">
        <v>13</v>
      </c>
      <c r="C34" s="290">
        <v>45874</v>
      </c>
      <c r="D34" s="347" t="s">
        <v>644</v>
      </c>
      <c r="E34" s="259" t="s">
        <v>557</v>
      </c>
      <c r="F34" s="28">
        <v>2024063</v>
      </c>
      <c r="G34" s="31"/>
      <c r="H34" s="31"/>
      <c r="I34" s="31"/>
      <c r="J34" s="120">
        <v>360</v>
      </c>
      <c r="K34" s="120"/>
      <c r="L34" s="34">
        <f t="shared" si="0"/>
        <v>38392.6</v>
      </c>
    </row>
    <row r="35" spans="1:12" x14ac:dyDescent="0.2">
      <c r="A35" s="30">
        <v>45895</v>
      </c>
      <c r="B35" s="302">
        <v>13</v>
      </c>
      <c r="C35" s="290">
        <v>45874</v>
      </c>
      <c r="D35" s="284" t="s">
        <v>644</v>
      </c>
      <c r="E35" s="235" t="s">
        <v>557</v>
      </c>
      <c r="F35" s="50">
        <v>2024063</v>
      </c>
      <c r="G35" s="31"/>
      <c r="H35" s="31"/>
      <c r="I35" s="31"/>
      <c r="J35" s="33">
        <v>900</v>
      </c>
      <c r="K35" s="33"/>
      <c r="L35" s="34">
        <f t="shared" si="0"/>
        <v>37492.6</v>
      </c>
    </row>
    <row r="36" spans="1:12" x14ac:dyDescent="0.2">
      <c r="A36" s="30">
        <v>45895</v>
      </c>
      <c r="B36" s="302">
        <v>33</v>
      </c>
      <c r="C36" s="290">
        <v>45876</v>
      </c>
      <c r="D36" s="284" t="s">
        <v>388</v>
      </c>
      <c r="E36" s="284" t="s">
        <v>645</v>
      </c>
      <c r="F36" s="50">
        <v>2025043</v>
      </c>
      <c r="G36" s="31"/>
      <c r="H36" s="31"/>
      <c r="I36" s="31"/>
      <c r="J36" s="120">
        <v>400</v>
      </c>
      <c r="K36" s="120"/>
      <c r="L36" s="34">
        <f t="shared" si="0"/>
        <v>37092.6</v>
      </c>
    </row>
    <row r="37" spans="1:12" x14ac:dyDescent="0.2">
      <c r="A37" s="30">
        <v>45895</v>
      </c>
      <c r="B37" s="302">
        <v>34</v>
      </c>
      <c r="C37" s="290">
        <v>45876</v>
      </c>
      <c r="D37" s="284" t="s">
        <v>388</v>
      </c>
      <c r="E37" s="284" t="s">
        <v>623</v>
      </c>
      <c r="F37" s="50">
        <v>2025040</v>
      </c>
      <c r="G37" s="31"/>
      <c r="H37" s="31"/>
      <c r="I37" s="31"/>
      <c r="J37" s="33">
        <v>500</v>
      </c>
      <c r="K37" s="33"/>
      <c r="L37" s="34">
        <f t="shared" si="0"/>
        <v>36592.6</v>
      </c>
    </row>
    <row r="38" spans="1:12" x14ac:dyDescent="0.2">
      <c r="A38" s="24"/>
      <c r="B38" s="9"/>
      <c r="C38" s="10"/>
      <c r="D38" s="67"/>
      <c r="E38" s="67"/>
      <c r="F38" s="8"/>
      <c r="G38" s="25"/>
      <c r="H38" s="25"/>
      <c r="I38" s="25"/>
      <c r="J38" s="124"/>
      <c r="K38" s="124"/>
      <c r="L38" s="34">
        <f t="shared" si="0"/>
        <v>36592.6</v>
      </c>
    </row>
    <row r="39" spans="1:12" ht="25.5" x14ac:dyDescent="0.2">
      <c r="A39" s="30">
        <v>45895</v>
      </c>
      <c r="B39" s="348" t="s">
        <v>649</v>
      </c>
      <c r="C39" s="64">
        <v>45530</v>
      </c>
      <c r="D39" s="266" t="s">
        <v>245</v>
      </c>
      <c r="E39" s="266" t="s">
        <v>650</v>
      </c>
      <c r="F39" s="50" t="s">
        <v>81</v>
      </c>
      <c r="G39" s="31"/>
      <c r="H39" s="31"/>
      <c r="I39" s="31"/>
      <c r="J39" s="32">
        <v>1054.6099999999999</v>
      </c>
      <c r="K39" s="56"/>
      <c r="L39" s="34">
        <f t="shared" si="0"/>
        <v>35537.99</v>
      </c>
    </row>
    <row r="40" spans="1:12" x14ac:dyDescent="0.2">
      <c r="A40" s="24"/>
      <c r="B40" s="9"/>
      <c r="C40" s="10"/>
      <c r="D40" s="67"/>
      <c r="E40" s="67"/>
      <c r="F40" s="8"/>
      <c r="G40" s="25"/>
      <c r="H40" s="25"/>
      <c r="I40" s="25"/>
      <c r="J40" s="26"/>
      <c r="K40" s="42"/>
      <c r="L40" s="34">
        <f t="shared" si="0"/>
        <v>35537.99</v>
      </c>
    </row>
    <row r="41" spans="1:12" x14ac:dyDescent="0.2">
      <c r="A41" s="121">
        <v>45895</v>
      </c>
      <c r="B41" s="108"/>
      <c r="C41" s="109"/>
      <c r="D41" s="110"/>
      <c r="E41" s="111" t="s">
        <v>15</v>
      </c>
      <c r="F41" s="111" t="s">
        <v>16</v>
      </c>
      <c r="G41" s="112"/>
      <c r="H41" s="112"/>
      <c r="I41" s="112"/>
      <c r="J41" s="122">
        <v>1.31</v>
      </c>
      <c r="K41" s="122"/>
      <c r="L41" s="34">
        <f t="shared" si="0"/>
        <v>35536.68</v>
      </c>
    </row>
    <row r="42" spans="1:12" x14ac:dyDescent="0.2">
      <c r="A42" s="24"/>
      <c r="B42" s="9"/>
      <c r="C42" s="10"/>
      <c r="D42" s="67"/>
      <c r="E42" s="67"/>
      <c r="F42" s="8"/>
      <c r="G42" s="25"/>
      <c r="H42" s="25"/>
      <c r="I42" s="25"/>
      <c r="J42" s="26"/>
      <c r="K42" s="42"/>
      <c r="L42" s="34">
        <f t="shared" si="0"/>
        <v>35536.68</v>
      </c>
    </row>
    <row r="43" spans="1:12" x14ac:dyDescent="0.2">
      <c r="A43" s="121">
        <v>45895</v>
      </c>
      <c r="B43" s="108"/>
      <c r="C43" s="109"/>
      <c r="D43" s="110"/>
      <c r="E43" s="111" t="s">
        <v>15</v>
      </c>
      <c r="F43" s="111" t="s">
        <v>16</v>
      </c>
      <c r="G43" s="112"/>
      <c r="H43" s="112"/>
      <c r="I43" s="112"/>
      <c r="J43" s="122">
        <v>9.0500000000000007</v>
      </c>
      <c r="K43" s="122"/>
      <c r="L43" s="34">
        <f t="shared" si="0"/>
        <v>35527.629999999997</v>
      </c>
    </row>
    <row r="44" spans="1:12" x14ac:dyDescent="0.2">
      <c r="A44" s="24"/>
      <c r="B44" s="9"/>
      <c r="C44" s="10"/>
      <c r="D44" s="67"/>
      <c r="E44" s="67"/>
      <c r="F44" s="8"/>
      <c r="G44" s="25"/>
      <c r="H44" s="25"/>
      <c r="I44" s="25"/>
      <c r="J44" s="26"/>
      <c r="K44" s="42"/>
      <c r="L44" s="34">
        <f t="shared" si="0"/>
        <v>35527.629999999997</v>
      </c>
    </row>
    <row r="45" spans="1:12" x14ac:dyDescent="0.2">
      <c r="A45" s="121">
        <v>45895</v>
      </c>
      <c r="B45" s="108"/>
      <c r="C45" s="109"/>
      <c r="D45" s="110"/>
      <c r="E45" s="111" t="s">
        <v>15</v>
      </c>
      <c r="F45" s="111" t="s">
        <v>16</v>
      </c>
      <c r="G45" s="112"/>
      <c r="H45" s="112"/>
      <c r="I45" s="112"/>
      <c r="J45" s="122">
        <v>9.0500000000000007</v>
      </c>
      <c r="K45" s="122"/>
      <c r="L45" s="34">
        <f t="shared" si="0"/>
        <v>35518.58</v>
      </c>
    </row>
    <row r="46" spans="1:12" x14ac:dyDescent="0.2">
      <c r="A46" s="24"/>
      <c r="B46" s="9"/>
      <c r="C46" s="10"/>
      <c r="D46" s="67"/>
      <c r="E46" s="67"/>
      <c r="F46" s="8"/>
      <c r="G46" s="25"/>
      <c r="H46" s="25"/>
      <c r="I46" s="25"/>
      <c r="J46" s="26"/>
      <c r="K46" s="42"/>
      <c r="L46" s="34">
        <f t="shared" si="0"/>
        <v>35518.58</v>
      </c>
    </row>
    <row r="47" spans="1:12" x14ac:dyDescent="0.2">
      <c r="A47" s="30">
        <v>45897</v>
      </c>
      <c r="B47" s="302">
        <v>35</v>
      </c>
      <c r="C47" s="290">
        <v>45889</v>
      </c>
      <c r="D47" s="284" t="s">
        <v>388</v>
      </c>
      <c r="E47" s="284" t="s">
        <v>646</v>
      </c>
      <c r="F47" s="50">
        <v>2025042</v>
      </c>
      <c r="G47" s="31"/>
      <c r="H47" s="31"/>
      <c r="I47" s="31"/>
      <c r="J47" s="33">
        <v>400</v>
      </c>
      <c r="K47" s="33"/>
      <c r="L47" s="34">
        <f t="shared" si="0"/>
        <v>35118.58</v>
      </c>
    </row>
    <row r="48" spans="1:12" x14ac:dyDescent="0.2">
      <c r="A48" s="30">
        <v>45897</v>
      </c>
      <c r="B48" s="302">
        <v>36</v>
      </c>
      <c r="C48" s="290">
        <v>45889</v>
      </c>
      <c r="D48" s="284" t="s">
        <v>388</v>
      </c>
      <c r="E48" s="284" t="s">
        <v>645</v>
      </c>
      <c r="F48" s="50">
        <v>2025043</v>
      </c>
      <c r="G48" s="31"/>
      <c r="H48" s="31"/>
      <c r="I48" s="31"/>
      <c r="J48" s="120">
        <v>200</v>
      </c>
      <c r="K48" s="120"/>
      <c r="L48" s="34">
        <f t="shared" si="0"/>
        <v>34918.58</v>
      </c>
    </row>
    <row r="49" spans="1:14" x14ac:dyDescent="0.2">
      <c r="A49" s="30">
        <v>45897</v>
      </c>
      <c r="B49" s="302">
        <v>37</v>
      </c>
      <c r="C49" s="290">
        <v>45889</v>
      </c>
      <c r="D49" s="284" t="s">
        <v>388</v>
      </c>
      <c r="E49" s="284" t="s">
        <v>647</v>
      </c>
      <c r="F49" s="50">
        <v>2025046</v>
      </c>
      <c r="G49" s="31"/>
      <c r="H49" s="31"/>
      <c r="I49" s="31"/>
      <c r="J49" s="33">
        <v>700</v>
      </c>
      <c r="K49" s="33"/>
      <c r="L49" s="34">
        <f t="shared" si="0"/>
        <v>34218.58</v>
      </c>
    </row>
    <row r="50" spans="1:14" x14ac:dyDescent="0.2">
      <c r="A50" s="30">
        <v>45897</v>
      </c>
      <c r="B50" s="302">
        <v>38</v>
      </c>
      <c r="C50" s="290">
        <v>45889</v>
      </c>
      <c r="D50" s="284" t="s">
        <v>388</v>
      </c>
      <c r="E50" s="116" t="s">
        <v>648</v>
      </c>
      <c r="F50" s="50">
        <v>2024082</v>
      </c>
      <c r="G50" s="31"/>
      <c r="H50" s="31"/>
      <c r="I50" s="31"/>
      <c r="J50" s="120">
        <v>200</v>
      </c>
      <c r="K50" s="120"/>
      <c r="L50" s="34">
        <f t="shared" si="0"/>
        <v>34018.58</v>
      </c>
    </row>
    <row r="51" spans="1:14" x14ac:dyDescent="0.2">
      <c r="A51" s="24"/>
      <c r="B51" s="9"/>
      <c r="C51" s="10"/>
      <c r="D51" s="67"/>
      <c r="E51" s="166"/>
      <c r="F51" s="8"/>
      <c r="G51" s="25"/>
      <c r="H51" s="25"/>
      <c r="I51" s="25"/>
      <c r="J51" s="26"/>
      <c r="K51" s="42"/>
      <c r="L51" s="34">
        <f t="shared" si="0"/>
        <v>34018.58</v>
      </c>
    </row>
    <row r="52" spans="1:14" x14ac:dyDescent="0.2">
      <c r="A52" s="121">
        <v>45897</v>
      </c>
      <c r="B52" s="108"/>
      <c r="C52" s="109"/>
      <c r="D52" s="110"/>
      <c r="E52" s="111" t="s">
        <v>15</v>
      </c>
      <c r="F52" s="111" t="s">
        <v>16</v>
      </c>
      <c r="G52" s="112"/>
      <c r="H52" s="112"/>
      <c r="I52" s="112"/>
      <c r="J52" s="122">
        <v>1.81</v>
      </c>
      <c r="K52" s="122"/>
      <c r="L52" s="34">
        <f t="shared" si="0"/>
        <v>34016.769999999997</v>
      </c>
    </row>
    <row r="53" spans="1:14" x14ac:dyDescent="0.2">
      <c r="A53" s="24"/>
      <c r="B53" s="9"/>
      <c r="C53" s="10"/>
      <c r="D53" s="67"/>
      <c r="E53" s="67"/>
      <c r="F53" s="8"/>
      <c r="G53" s="25"/>
      <c r="H53" s="25"/>
      <c r="I53" s="25"/>
      <c r="J53" s="26"/>
      <c r="K53" s="42"/>
      <c r="L53" s="34">
        <f t="shared" si="0"/>
        <v>34016.769999999997</v>
      </c>
    </row>
    <row r="54" spans="1:14" ht="12.75" customHeight="1" x14ac:dyDescent="0.2">
      <c r="A54" s="30"/>
      <c r="B54" s="167"/>
      <c r="C54" s="168"/>
      <c r="D54" s="116"/>
      <c r="E54" s="116"/>
      <c r="F54" s="169"/>
      <c r="G54" s="51"/>
      <c r="H54" s="51"/>
      <c r="I54" s="51"/>
      <c r="J54" s="52"/>
      <c r="K54" s="53"/>
      <c r="L54" s="34">
        <f t="shared" si="0"/>
        <v>34016.769999999997</v>
      </c>
      <c r="M54" s="60"/>
      <c r="N54" s="54"/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24D5-6D20-4F51-885C-14C3C5EBC55D}">
  <sheetPr>
    <pageSetUpPr fitToPage="1"/>
  </sheetPr>
  <dimension ref="A1:L12"/>
  <sheetViews>
    <sheetView zoomScaleNormal="100" workbookViewId="0">
      <selection activeCell="A2" sqref="A2"/>
    </sheetView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40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+'Luglio 25BPAnticipi'!L8</f>
        <v>0</v>
      </c>
    </row>
    <row r="7" spans="1:12" x14ac:dyDescent="0.2">
      <c r="A7" s="24"/>
      <c r="B7" s="23"/>
      <c r="C7" s="24"/>
      <c r="D7" s="22"/>
      <c r="E7" s="22"/>
      <c r="F7" s="22"/>
      <c r="G7" s="25"/>
      <c r="H7" s="25"/>
      <c r="I7" s="25"/>
      <c r="J7" s="26"/>
      <c r="K7" s="42"/>
      <c r="L7" s="35"/>
    </row>
    <row r="8" spans="1:12" x14ac:dyDescent="0.2">
      <c r="A8" s="30"/>
      <c r="B8" s="63"/>
      <c r="C8" s="64"/>
      <c r="D8" s="50" t="s">
        <v>12</v>
      </c>
      <c r="E8" s="50"/>
      <c r="F8" s="50"/>
      <c r="G8" s="51"/>
      <c r="H8" s="51"/>
      <c r="I8" s="51"/>
      <c r="J8" s="53"/>
      <c r="K8" s="53"/>
      <c r="L8" s="34">
        <f>L6+(SUM(K6:K8)-SUM(J6:J8))</f>
        <v>0</v>
      </c>
    </row>
    <row r="9" spans="1:12" x14ac:dyDescent="0.2">
      <c r="L9" s="65"/>
    </row>
    <row r="10" spans="1:12" x14ac:dyDescent="0.2">
      <c r="L10" s="54"/>
    </row>
    <row r="11" spans="1:12" x14ac:dyDescent="0.2">
      <c r="L11" s="65"/>
    </row>
    <row r="12" spans="1:12" x14ac:dyDescent="0.2">
      <c r="L12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5764-77A0-4BBD-99E3-3ED2FECCB608}">
  <sheetPr>
    <pageSetUpPr fitToPage="1"/>
  </sheetPr>
  <dimension ref="A1:L54"/>
  <sheetViews>
    <sheetView topLeftCell="A13" zoomScaleNormal="100" workbookViewId="0">
      <selection activeCell="A44" sqref="A44:IV44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5.85546875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39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49" t="s">
        <v>10</v>
      </c>
      <c r="E6" s="28"/>
      <c r="F6" s="28"/>
      <c r="G6" s="31"/>
      <c r="H6" s="31"/>
      <c r="I6" s="31"/>
      <c r="J6" s="32"/>
      <c r="K6" s="56"/>
      <c r="L6" s="34">
        <f>'Agosto 25'!L41</f>
        <v>63855.33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63855.33</v>
      </c>
    </row>
    <row r="8" spans="1:12" x14ac:dyDescent="0.2">
      <c r="A8" s="113">
        <v>45901</v>
      </c>
      <c r="B8" s="114" t="s">
        <v>662</v>
      </c>
      <c r="C8" s="113">
        <v>45901</v>
      </c>
      <c r="D8" s="275" t="s">
        <v>195</v>
      </c>
      <c r="E8" s="308" t="s">
        <v>13</v>
      </c>
      <c r="F8" s="275">
        <v>2024024</v>
      </c>
      <c r="G8" s="118"/>
      <c r="H8" s="118"/>
      <c r="I8" s="118"/>
      <c r="J8" s="119"/>
      <c r="K8" s="120">
        <v>55647.31</v>
      </c>
      <c r="L8" s="34">
        <f t="shared" ref="L8:L54" si="0">+L7+K8-J8</f>
        <v>119502.64</v>
      </c>
    </row>
    <row r="9" spans="1:12" x14ac:dyDescent="0.2">
      <c r="A9" s="22"/>
      <c r="B9" s="23"/>
      <c r="C9" s="24"/>
      <c r="D9" s="22"/>
      <c r="E9" s="22"/>
      <c r="F9" s="22"/>
      <c r="G9" s="25"/>
      <c r="H9" s="25"/>
      <c r="I9" s="25"/>
      <c r="J9" s="81"/>
      <c r="K9" s="27"/>
      <c r="L9" s="34">
        <f t="shared" si="0"/>
        <v>119502.64</v>
      </c>
    </row>
    <row r="10" spans="1:12" x14ac:dyDescent="0.2">
      <c r="A10" s="113">
        <v>45904</v>
      </c>
      <c r="B10" s="114" t="s">
        <v>663</v>
      </c>
      <c r="C10" s="113">
        <v>45904</v>
      </c>
      <c r="D10" s="275" t="s">
        <v>664</v>
      </c>
      <c r="E10" s="308" t="s">
        <v>13</v>
      </c>
      <c r="F10" s="275">
        <v>2024021</v>
      </c>
      <c r="G10" s="118"/>
      <c r="H10" s="118"/>
      <c r="I10" s="118"/>
      <c r="J10" s="119"/>
      <c r="K10" s="120">
        <v>6066</v>
      </c>
      <c r="L10" s="34">
        <f t="shared" si="0"/>
        <v>125568.64</v>
      </c>
    </row>
    <row r="11" spans="1:12" x14ac:dyDescent="0.2">
      <c r="A11" s="123"/>
      <c r="B11" s="38"/>
      <c r="C11" s="66"/>
      <c r="D11" s="40"/>
      <c r="E11" s="22"/>
      <c r="F11" s="22"/>
      <c r="G11" s="25"/>
      <c r="H11" s="25"/>
      <c r="I11" s="25"/>
      <c r="J11" s="124"/>
      <c r="K11" s="124"/>
      <c r="L11" s="34">
        <f t="shared" si="0"/>
        <v>125568.64</v>
      </c>
    </row>
    <row r="12" spans="1:12" x14ac:dyDescent="0.2">
      <c r="A12" s="127">
        <v>45905</v>
      </c>
      <c r="B12" s="128"/>
      <c r="C12" s="127"/>
      <c r="D12" s="129" t="s">
        <v>17</v>
      </c>
      <c r="E12" s="129" t="s">
        <v>665</v>
      </c>
      <c r="F12" s="129" t="s">
        <v>19</v>
      </c>
      <c r="G12" s="130"/>
      <c r="H12" s="130"/>
      <c r="I12" s="130"/>
      <c r="J12" s="131">
        <v>29815</v>
      </c>
      <c r="K12" s="132"/>
      <c r="L12" s="34">
        <f t="shared" si="0"/>
        <v>95753.64</v>
      </c>
    </row>
    <row r="13" spans="1:12" x14ac:dyDescent="0.2">
      <c r="A13" s="123"/>
      <c r="B13" s="22"/>
      <c r="C13" s="24"/>
      <c r="D13" s="22"/>
      <c r="E13" s="328"/>
      <c r="F13" s="22"/>
      <c r="G13" s="25"/>
      <c r="H13" s="25"/>
      <c r="I13" s="25"/>
      <c r="J13" s="81"/>
      <c r="K13" s="27"/>
      <c r="L13" s="34">
        <f t="shared" si="0"/>
        <v>95753.64</v>
      </c>
    </row>
    <row r="14" spans="1:12" x14ac:dyDescent="0.2">
      <c r="A14" s="121">
        <v>45905</v>
      </c>
      <c r="B14" s="108"/>
      <c r="C14" s="109"/>
      <c r="D14" s="110"/>
      <c r="E14" s="111" t="s">
        <v>15</v>
      </c>
      <c r="F14" s="111" t="s">
        <v>16</v>
      </c>
      <c r="G14" s="112"/>
      <c r="H14" s="112"/>
      <c r="I14" s="112"/>
      <c r="J14" s="122">
        <v>8.49</v>
      </c>
      <c r="K14" s="122"/>
      <c r="L14" s="34">
        <f t="shared" si="0"/>
        <v>95745.15</v>
      </c>
    </row>
    <row r="15" spans="1:12" x14ac:dyDescent="0.2">
      <c r="A15" s="123"/>
      <c r="B15" s="38"/>
      <c r="C15" s="66"/>
      <c r="D15" s="40"/>
      <c r="E15" s="328"/>
      <c r="F15" s="22"/>
      <c r="G15" s="25"/>
      <c r="H15" s="25"/>
      <c r="I15" s="25"/>
      <c r="J15" s="124"/>
      <c r="K15" s="124"/>
      <c r="L15" s="34">
        <f t="shared" si="0"/>
        <v>95745.15</v>
      </c>
    </row>
    <row r="16" spans="1:12" x14ac:dyDescent="0.2">
      <c r="A16" s="113">
        <v>45911</v>
      </c>
      <c r="B16" s="276" t="s">
        <v>666</v>
      </c>
      <c r="C16" s="190">
        <v>45911</v>
      </c>
      <c r="D16" s="191" t="s">
        <v>189</v>
      </c>
      <c r="E16" s="308" t="s">
        <v>13</v>
      </c>
      <c r="F16" s="28">
        <v>2025051</v>
      </c>
      <c r="G16" s="31"/>
      <c r="H16" s="31"/>
      <c r="I16" s="31"/>
      <c r="J16" s="120"/>
      <c r="K16" s="120">
        <v>244</v>
      </c>
      <c r="L16" s="34">
        <f t="shared" si="0"/>
        <v>95989.15</v>
      </c>
    </row>
    <row r="17" spans="1:12" x14ac:dyDescent="0.2">
      <c r="A17" s="123"/>
      <c r="B17" s="153"/>
      <c r="C17" s="123"/>
      <c r="D17" s="45"/>
      <c r="E17" s="328"/>
      <c r="F17" s="45"/>
      <c r="G17" s="76"/>
      <c r="H17" s="76"/>
      <c r="I17" s="76"/>
      <c r="J17" s="77"/>
      <c r="K17" s="124"/>
      <c r="L17" s="34">
        <f t="shared" si="0"/>
        <v>95989.15</v>
      </c>
    </row>
    <row r="18" spans="1:12" x14ac:dyDescent="0.2">
      <c r="A18" s="113">
        <v>45912</v>
      </c>
      <c r="B18" s="276" t="s">
        <v>442</v>
      </c>
      <c r="C18" s="190">
        <v>45870</v>
      </c>
      <c r="D18" s="191" t="s">
        <v>440</v>
      </c>
      <c r="E18" s="308" t="s">
        <v>13</v>
      </c>
      <c r="F18" s="28">
        <v>2025029</v>
      </c>
      <c r="G18" s="31"/>
      <c r="H18" s="31"/>
      <c r="I18" s="31"/>
      <c r="J18" s="120"/>
      <c r="K18" s="120">
        <v>732</v>
      </c>
      <c r="L18" s="34">
        <f t="shared" si="0"/>
        <v>96721.15</v>
      </c>
    </row>
    <row r="19" spans="1:12" x14ac:dyDescent="0.2">
      <c r="A19" s="24"/>
      <c r="B19" s="135"/>
      <c r="C19" s="86"/>
      <c r="D19" s="87"/>
      <c r="E19" s="22"/>
      <c r="F19" s="22"/>
      <c r="G19" s="25"/>
      <c r="H19" s="25"/>
      <c r="I19" s="25"/>
      <c r="J19" s="27"/>
      <c r="K19" s="27"/>
      <c r="L19" s="34">
        <f t="shared" si="0"/>
        <v>96721.15</v>
      </c>
    </row>
    <row r="20" spans="1:12" x14ac:dyDescent="0.2">
      <c r="A20" s="30">
        <v>45915</v>
      </c>
      <c r="B20" s="323" t="s">
        <v>667</v>
      </c>
      <c r="C20" s="48">
        <v>45870</v>
      </c>
      <c r="D20" s="49" t="s">
        <v>503</v>
      </c>
      <c r="E20" s="308" t="s">
        <v>13</v>
      </c>
      <c r="F20" s="28">
        <v>2025021</v>
      </c>
      <c r="G20" s="31"/>
      <c r="H20" s="31"/>
      <c r="I20" s="31"/>
      <c r="J20" s="296"/>
      <c r="K20" s="349">
        <v>3147.6</v>
      </c>
      <c r="L20" s="34">
        <f t="shared" si="0"/>
        <v>99868.75</v>
      </c>
    </row>
    <row r="21" spans="1:12" x14ac:dyDescent="0.2">
      <c r="A21" s="24"/>
      <c r="B21" s="135"/>
      <c r="C21" s="86"/>
      <c r="D21" s="87"/>
      <c r="E21" s="22"/>
      <c r="F21" s="22"/>
      <c r="G21" s="25"/>
      <c r="H21" s="25"/>
      <c r="I21" s="25"/>
      <c r="J21" s="27"/>
      <c r="K21" s="27"/>
      <c r="L21" s="34">
        <f t="shared" si="0"/>
        <v>99868.75</v>
      </c>
    </row>
    <row r="22" spans="1:12" x14ac:dyDescent="0.2">
      <c r="A22" s="281">
        <v>45916</v>
      </c>
      <c r="B22" s="116" t="s">
        <v>292</v>
      </c>
      <c r="C22" s="281">
        <v>45916</v>
      </c>
      <c r="D22" s="116" t="s">
        <v>279</v>
      </c>
      <c r="E22" s="308" t="s">
        <v>13</v>
      </c>
      <c r="F22" s="116">
        <v>2025051</v>
      </c>
      <c r="G22" s="280"/>
      <c r="H22" s="280"/>
      <c r="I22" s="280"/>
      <c r="J22" s="350"/>
      <c r="K22" s="285">
        <v>488</v>
      </c>
      <c r="L22" s="34">
        <f t="shared" si="0"/>
        <v>100356.75</v>
      </c>
    </row>
    <row r="23" spans="1:12" x14ac:dyDescent="0.2">
      <c r="A23" s="24"/>
      <c r="B23" s="135"/>
      <c r="C23" s="86"/>
      <c r="D23" s="87"/>
      <c r="E23" s="22"/>
      <c r="F23" s="22"/>
      <c r="G23" s="25"/>
      <c r="H23" s="25"/>
      <c r="I23" s="25"/>
      <c r="J23" s="27"/>
      <c r="K23" s="27"/>
      <c r="L23" s="34">
        <f t="shared" si="0"/>
        <v>100356.75</v>
      </c>
    </row>
    <row r="24" spans="1:12" x14ac:dyDescent="0.2">
      <c r="A24" s="192">
        <v>45916</v>
      </c>
      <c r="B24" s="251"/>
      <c r="C24" s="192"/>
      <c r="D24" s="111"/>
      <c r="E24" s="111" t="s">
        <v>190</v>
      </c>
      <c r="F24" s="111" t="s">
        <v>191</v>
      </c>
      <c r="G24" s="112"/>
      <c r="H24" s="112"/>
      <c r="I24" s="112"/>
      <c r="J24" s="252">
        <v>185.35</v>
      </c>
      <c r="K24" s="253"/>
      <c r="L24" s="34">
        <f t="shared" si="0"/>
        <v>100171.4</v>
      </c>
    </row>
    <row r="25" spans="1:12" x14ac:dyDescent="0.2">
      <c r="A25" s="24"/>
      <c r="B25" s="135"/>
      <c r="C25" s="86"/>
      <c r="D25" s="87"/>
      <c r="E25" s="22"/>
      <c r="F25" s="22"/>
      <c r="G25" s="25"/>
      <c r="H25" s="25"/>
      <c r="I25" s="25"/>
      <c r="J25" s="27"/>
      <c r="K25" s="27"/>
      <c r="L25" s="34">
        <f t="shared" si="0"/>
        <v>100171.4</v>
      </c>
    </row>
    <row r="26" spans="1:12" x14ac:dyDescent="0.2">
      <c r="A26" s="192">
        <v>45916</v>
      </c>
      <c r="B26" s="251"/>
      <c r="C26" s="192"/>
      <c r="D26" s="111"/>
      <c r="E26" s="111" t="s">
        <v>190</v>
      </c>
      <c r="F26" s="111" t="s">
        <v>191</v>
      </c>
      <c r="G26" s="112"/>
      <c r="H26" s="112"/>
      <c r="I26" s="112"/>
      <c r="J26" s="252">
        <v>53</v>
      </c>
      <c r="K26" s="253"/>
      <c r="L26" s="34">
        <f t="shared" si="0"/>
        <v>100118.39999999999</v>
      </c>
    </row>
    <row r="27" spans="1:12" x14ac:dyDescent="0.2">
      <c r="A27" s="24"/>
      <c r="B27" s="135"/>
      <c r="C27" s="86"/>
      <c r="D27" s="87"/>
      <c r="E27" s="22"/>
      <c r="F27" s="22"/>
      <c r="G27" s="25"/>
      <c r="H27" s="25"/>
      <c r="I27" s="25"/>
      <c r="J27" s="27"/>
      <c r="K27" s="27"/>
      <c r="L27" s="34">
        <f t="shared" si="0"/>
        <v>100118.39999999999</v>
      </c>
    </row>
    <row r="28" spans="1:12" x14ac:dyDescent="0.2">
      <c r="A28" s="192">
        <v>45916</v>
      </c>
      <c r="B28" s="251"/>
      <c r="C28" s="192"/>
      <c r="D28" s="111"/>
      <c r="E28" s="111" t="s">
        <v>190</v>
      </c>
      <c r="F28" s="111" t="s">
        <v>191</v>
      </c>
      <c r="G28" s="112"/>
      <c r="H28" s="112"/>
      <c r="I28" s="112"/>
      <c r="J28" s="252">
        <v>18722.86</v>
      </c>
      <c r="K28" s="253"/>
      <c r="L28" s="34">
        <f t="shared" si="0"/>
        <v>81395.539999999994</v>
      </c>
    </row>
    <row r="29" spans="1:12" x14ac:dyDescent="0.2">
      <c r="A29" s="123"/>
      <c r="B29" s="152"/>
      <c r="C29" s="123"/>
      <c r="D29" s="45"/>
      <c r="E29" s="45"/>
      <c r="F29" s="45"/>
      <c r="G29" s="76"/>
      <c r="H29" s="76"/>
      <c r="I29" s="76"/>
      <c r="J29" s="77"/>
      <c r="K29" s="124"/>
      <c r="L29" s="34">
        <f t="shared" si="0"/>
        <v>81395.539999999994</v>
      </c>
    </row>
    <row r="30" spans="1:12" x14ac:dyDescent="0.2">
      <c r="A30" s="192">
        <v>45916</v>
      </c>
      <c r="B30" s="251"/>
      <c r="C30" s="192"/>
      <c r="D30" s="111"/>
      <c r="E30" s="111" t="s">
        <v>190</v>
      </c>
      <c r="F30" s="111" t="s">
        <v>191</v>
      </c>
      <c r="G30" s="112"/>
      <c r="H30" s="112"/>
      <c r="I30" s="112"/>
      <c r="J30" s="252">
        <v>6127.58</v>
      </c>
      <c r="K30" s="253"/>
      <c r="L30" s="34">
        <f t="shared" si="0"/>
        <v>75267.960000000006</v>
      </c>
    </row>
    <row r="31" spans="1:12" x14ac:dyDescent="0.2">
      <c r="A31" s="123"/>
      <c r="B31" s="38"/>
      <c r="C31" s="66"/>
      <c r="D31" s="40"/>
      <c r="E31" s="22"/>
      <c r="F31" s="22"/>
      <c r="G31" s="25"/>
      <c r="H31" s="25"/>
      <c r="I31" s="25"/>
      <c r="J31" s="124"/>
      <c r="K31" s="124"/>
      <c r="L31" s="34">
        <f t="shared" si="0"/>
        <v>75267.960000000006</v>
      </c>
    </row>
    <row r="32" spans="1:12" x14ac:dyDescent="0.2">
      <c r="A32" s="192">
        <v>45916</v>
      </c>
      <c r="B32" s="251"/>
      <c r="C32" s="192"/>
      <c r="D32" s="111"/>
      <c r="E32" s="111" t="s">
        <v>190</v>
      </c>
      <c r="F32" s="111" t="s">
        <v>191</v>
      </c>
      <c r="G32" s="112"/>
      <c r="H32" s="112"/>
      <c r="I32" s="112"/>
      <c r="J32" s="252">
        <v>2643</v>
      </c>
      <c r="K32" s="253"/>
      <c r="L32" s="34">
        <f t="shared" si="0"/>
        <v>72624.960000000006</v>
      </c>
    </row>
    <row r="33" spans="1:12" x14ac:dyDescent="0.2">
      <c r="A33" s="138"/>
      <c r="B33" s="138"/>
      <c r="C33" s="138"/>
      <c r="D33" s="41"/>
      <c r="E33" s="22"/>
      <c r="F33" s="22"/>
      <c r="G33" s="25"/>
      <c r="H33" s="25"/>
      <c r="I33" s="25"/>
      <c r="J33" s="156"/>
      <c r="K33" s="41"/>
      <c r="L33" s="34">
        <f t="shared" si="0"/>
        <v>72624.960000000006</v>
      </c>
    </row>
    <row r="34" spans="1:12" x14ac:dyDescent="0.2">
      <c r="A34" s="113">
        <v>45917</v>
      </c>
      <c r="B34" s="276" t="s">
        <v>668</v>
      </c>
      <c r="C34" s="190">
        <v>45917</v>
      </c>
      <c r="D34" s="191" t="s">
        <v>197</v>
      </c>
      <c r="E34" s="308" t="s">
        <v>13</v>
      </c>
      <c r="F34" s="116">
        <v>2025051</v>
      </c>
      <c r="G34" s="31"/>
      <c r="H34" s="31"/>
      <c r="I34" s="31"/>
      <c r="J34" s="120"/>
      <c r="K34" s="120">
        <v>488</v>
      </c>
      <c r="L34" s="34">
        <f t="shared" si="0"/>
        <v>73112.960000000006</v>
      </c>
    </row>
    <row r="35" spans="1:12" x14ac:dyDescent="0.2">
      <c r="A35" s="24"/>
      <c r="B35" s="170"/>
      <c r="C35" s="171"/>
      <c r="D35" s="172"/>
      <c r="E35" s="22"/>
      <c r="F35" s="22"/>
      <c r="G35" s="146"/>
      <c r="H35" s="147"/>
      <c r="I35" s="147"/>
      <c r="J35" s="173"/>
      <c r="K35" s="172"/>
      <c r="L35" s="34">
        <f t="shared" si="0"/>
        <v>73112.960000000006</v>
      </c>
    </row>
    <row r="36" spans="1:12" x14ac:dyDescent="0.2">
      <c r="A36" s="192">
        <v>45918</v>
      </c>
      <c r="B36" s="251"/>
      <c r="C36" s="192"/>
      <c r="D36" s="111"/>
      <c r="E36" s="111" t="s">
        <v>190</v>
      </c>
      <c r="F36" s="111" t="s">
        <v>191</v>
      </c>
      <c r="G36" s="112"/>
      <c r="H36" s="112"/>
      <c r="I36" s="112"/>
      <c r="J36" s="252">
        <v>40</v>
      </c>
      <c r="K36" s="253"/>
      <c r="L36" s="34">
        <f t="shared" si="0"/>
        <v>73072.960000000006</v>
      </c>
    </row>
    <row r="37" spans="1:12" x14ac:dyDescent="0.2">
      <c r="A37" s="24"/>
      <c r="B37" s="138"/>
      <c r="C37" s="138"/>
      <c r="D37" s="41"/>
      <c r="E37" s="22"/>
      <c r="F37" s="22"/>
      <c r="G37" s="25"/>
      <c r="H37" s="25"/>
      <c r="I37" s="25"/>
      <c r="J37" s="156"/>
      <c r="K37" s="41"/>
      <c r="L37" s="34">
        <f t="shared" si="0"/>
        <v>73072.960000000006</v>
      </c>
    </row>
    <row r="38" spans="1:12" x14ac:dyDescent="0.2">
      <c r="A38" s="127">
        <v>45919</v>
      </c>
      <c r="B38" s="128"/>
      <c r="C38" s="127"/>
      <c r="D38" s="129" t="s">
        <v>284</v>
      </c>
      <c r="E38" s="129" t="s">
        <v>421</v>
      </c>
      <c r="F38" s="129">
        <v>2024062</v>
      </c>
      <c r="G38" s="130"/>
      <c r="H38" s="130"/>
      <c r="I38" s="130"/>
      <c r="J38" s="131">
        <v>3400</v>
      </c>
      <c r="K38" s="132"/>
      <c r="L38" s="34">
        <f t="shared" si="0"/>
        <v>69672.960000000006</v>
      </c>
    </row>
    <row r="39" spans="1:12" x14ac:dyDescent="0.2">
      <c r="A39" s="68"/>
      <c r="B39" s="184"/>
      <c r="C39" s="138"/>
      <c r="D39" s="41"/>
      <c r="E39" s="57"/>
      <c r="F39" s="57"/>
      <c r="G39" s="25"/>
      <c r="H39" s="25"/>
      <c r="I39" s="25"/>
      <c r="J39" s="156"/>
      <c r="K39" s="75"/>
      <c r="L39" s="34">
        <f t="shared" si="0"/>
        <v>69672.960000000006</v>
      </c>
    </row>
    <row r="40" spans="1:12" x14ac:dyDescent="0.2">
      <c r="A40" s="121">
        <v>45919</v>
      </c>
      <c r="B40" s="108"/>
      <c r="C40" s="109"/>
      <c r="D40" s="110"/>
      <c r="E40" s="111" t="s">
        <v>15</v>
      </c>
      <c r="F40" s="111" t="s">
        <v>16</v>
      </c>
      <c r="G40" s="112"/>
      <c r="H40" s="112"/>
      <c r="I40" s="112"/>
      <c r="J40" s="122">
        <v>3.63</v>
      </c>
      <c r="K40" s="122"/>
      <c r="L40" s="34">
        <f t="shared" si="0"/>
        <v>69669.33</v>
      </c>
    </row>
    <row r="41" spans="1:12" x14ac:dyDescent="0.2">
      <c r="A41" s="24"/>
      <c r="B41" s="138"/>
      <c r="C41" s="138"/>
      <c r="D41" s="41"/>
      <c r="E41" s="22"/>
      <c r="F41" s="22"/>
      <c r="G41" s="25"/>
      <c r="H41" s="25"/>
      <c r="I41" s="25"/>
      <c r="J41" s="156"/>
      <c r="K41" s="41"/>
      <c r="L41" s="34">
        <f t="shared" si="0"/>
        <v>69669.33</v>
      </c>
    </row>
    <row r="42" spans="1:12" x14ac:dyDescent="0.2">
      <c r="A42" s="30">
        <v>45918</v>
      </c>
      <c r="B42" s="302">
        <v>322088761</v>
      </c>
      <c r="C42" s="290">
        <v>45918</v>
      </c>
      <c r="D42" s="284" t="s">
        <v>192</v>
      </c>
      <c r="E42" s="116" t="s">
        <v>193</v>
      </c>
      <c r="F42" s="116" t="s">
        <v>81</v>
      </c>
      <c r="G42" s="31"/>
      <c r="H42" s="31"/>
      <c r="I42" s="31"/>
      <c r="J42" s="296">
        <v>111.93</v>
      </c>
      <c r="K42" s="49"/>
      <c r="L42" s="34">
        <f t="shared" si="0"/>
        <v>69557.399999999994</v>
      </c>
    </row>
    <row r="43" spans="1:12" x14ac:dyDescent="0.2">
      <c r="A43" s="24"/>
      <c r="B43" s="22"/>
      <c r="C43" s="24"/>
      <c r="D43" s="22"/>
      <c r="E43" s="57"/>
      <c r="F43" s="22"/>
      <c r="G43" s="25"/>
      <c r="H43" s="25"/>
      <c r="I43" s="25"/>
      <c r="J43" s="26"/>
      <c r="K43" s="42"/>
      <c r="L43" s="34">
        <f t="shared" si="0"/>
        <v>69557.399999999994</v>
      </c>
    </row>
    <row r="44" spans="1:12" x14ac:dyDescent="0.2">
      <c r="A44" s="113">
        <v>45928</v>
      </c>
      <c r="B44" s="276"/>
      <c r="C44" s="190"/>
      <c r="D44" s="191"/>
      <c r="E44" s="28" t="s">
        <v>226</v>
      </c>
      <c r="F44" s="28" t="s">
        <v>19</v>
      </c>
      <c r="G44" s="31"/>
      <c r="H44" s="31"/>
      <c r="I44" s="31"/>
      <c r="J44" s="120">
        <v>337.78</v>
      </c>
      <c r="K44" s="120"/>
      <c r="L44" s="34">
        <f t="shared" si="0"/>
        <v>69219.62</v>
      </c>
    </row>
    <row r="45" spans="1:12" x14ac:dyDescent="0.2">
      <c r="A45" s="24"/>
      <c r="B45" s="9"/>
      <c r="C45" s="10"/>
      <c r="D45" s="67"/>
      <c r="E45" s="67"/>
      <c r="F45" s="8"/>
      <c r="G45" s="25"/>
      <c r="H45" s="25"/>
      <c r="I45" s="25"/>
      <c r="J45" s="156"/>
      <c r="K45" s="41"/>
      <c r="L45" s="34">
        <f t="shared" si="0"/>
        <v>69219.62</v>
      </c>
    </row>
    <row r="46" spans="1:12" x14ac:dyDescent="0.2">
      <c r="A46" s="30">
        <v>45929</v>
      </c>
      <c r="B46" s="233" t="s">
        <v>681</v>
      </c>
      <c r="C46" s="234">
        <v>45917</v>
      </c>
      <c r="D46" s="235" t="s">
        <v>682</v>
      </c>
      <c r="E46" s="235" t="s">
        <v>683</v>
      </c>
      <c r="F46" s="116">
        <v>2024024</v>
      </c>
      <c r="G46" s="280"/>
      <c r="H46" s="280"/>
      <c r="I46" s="280"/>
      <c r="J46" s="92">
        <v>8769.91</v>
      </c>
      <c r="K46" s="261"/>
      <c r="L46" s="34">
        <f t="shared" si="0"/>
        <v>60449.71</v>
      </c>
    </row>
    <row r="47" spans="1:12" x14ac:dyDescent="0.2">
      <c r="A47" s="30">
        <v>45929</v>
      </c>
      <c r="B47" s="233" t="s">
        <v>684</v>
      </c>
      <c r="C47" s="234">
        <v>45917</v>
      </c>
      <c r="D47" s="235" t="s">
        <v>685</v>
      </c>
      <c r="E47" s="235" t="s">
        <v>683</v>
      </c>
      <c r="F47" s="116">
        <v>2024024</v>
      </c>
      <c r="G47" s="280"/>
      <c r="H47" s="280"/>
      <c r="I47" s="280"/>
      <c r="J47" s="92">
        <v>15595.31</v>
      </c>
      <c r="K47" s="261"/>
      <c r="L47" s="34">
        <f t="shared" si="0"/>
        <v>44854.400000000001</v>
      </c>
    </row>
    <row r="48" spans="1:12" x14ac:dyDescent="0.2">
      <c r="A48" s="30">
        <v>45929</v>
      </c>
      <c r="B48" s="352" t="s">
        <v>686</v>
      </c>
      <c r="C48" s="234">
        <v>45917</v>
      </c>
      <c r="D48" s="353" t="s">
        <v>687</v>
      </c>
      <c r="E48" s="353" t="s">
        <v>683</v>
      </c>
      <c r="F48" s="116">
        <v>2024024</v>
      </c>
      <c r="G48" s="280"/>
      <c r="H48" s="280"/>
      <c r="I48" s="280"/>
      <c r="J48" s="92">
        <v>5030.4799999999996</v>
      </c>
      <c r="K48" s="261"/>
      <c r="L48" s="34">
        <f t="shared" si="0"/>
        <v>39823.919999999998</v>
      </c>
    </row>
    <row r="49" spans="1:12" x14ac:dyDescent="0.2">
      <c r="A49" s="24"/>
      <c r="B49" s="138"/>
      <c r="C49" s="138"/>
      <c r="D49" s="41"/>
      <c r="E49" s="22"/>
      <c r="F49" s="22"/>
      <c r="G49" s="25"/>
      <c r="H49" s="25"/>
      <c r="I49" s="25"/>
      <c r="J49" s="156"/>
      <c r="K49" s="41"/>
      <c r="L49" s="34">
        <f t="shared" si="0"/>
        <v>39823.919999999998</v>
      </c>
    </row>
    <row r="50" spans="1:12" x14ac:dyDescent="0.2">
      <c r="A50" s="30">
        <v>45926</v>
      </c>
      <c r="B50" s="302" t="s">
        <v>736</v>
      </c>
      <c r="C50" s="290">
        <v>45925</v>
      </c>
      <c r="D50" s="302" t="s">
        <v>224</v>
      </c>
      <c r="E50" s="284" t="s">
        <v>225</v>
      </c>
      <c r="F50" s="28" t="s">
        <v>81</v>
      </c>
      <c r="G50" s="31"/>
      <c r="H50" s="31"/>
      <c r="I50" s="31"/>
      <c r="J50" s="296">
        <v>2.57</v>
      </c>
      <c r="K50" s="49"/>
      <c r="L50" s="34">
        <f t="shared" si="0"/>
        <v>39821.35</v>
      </c>
    </row>
    <row r="51" spans="1:12" x14ac:dyDescent="0.2">
      <c r="A51" s="24"/>
      <c r="B51" s="22"/>
      <c r="C51" s="24"/>
      <c r="D51" s="22"/>
      <c r="E51" s="57"/>
      <c r="F51" s="22"/>
      <c r="G51" s="25"/>
      <c r="H51" s="25"/>
      <c r="I51" s="25"/>
      <c r="J51" s="26"/>
      <c r="K51" s="42"/>
      <c r="L51" s="34">
        <f t="shared" si="0"/>
        <v>39821.35</v>
      </c>
    </row>
    <row r="52" spans="1:12" x14ac:dyDescent="0.2">
      <c r="A52" s="121">
        <v>45929</v>
      </c>
      <c r="B52" s="108"/>
      <c r="C52" s="109"/>
      <c r="D52" s="110"/>
      <c r="E52" s="111" t="s">
        <v>15</v>
      </c>
      <c r="F52" s="111" t="s">
        <v>16</v>
      </c>
      <c r="G52" s="112"/>
      <c r="H52" s="112"/>
      <c r="I52" s="112"/>
      <c r="J52" s="122">
        <v>2.76</v>
      </c>
      <c r="K52" s="122"/>
      <c r="L52" s="34">
        <f t="shared" si="0"/>
        <v>39818.589999999997</v>
      </c>
    </row>
    <row r="53" spans="1:12" x14ac:dyDescent="0.2">
      <c r="A53" s="138"/>
      <c r="B53" s="170"/>
      <c r="C53" s="171"/>
      <c r="D53" s="172"/>
      <c r="E53" s="22"/>
      <c r="F53" s="22"/>
      <c r="G53" s="146"/>
      <c r="H53" s="147"/>
      <c r="I53" s="147"/>
      <c r="J53" s="173"/>
      <c r="K53" s="172"/>
      <c r="L53" s="34">
        <f t="shared" si="0"/>
        <v>39818.589999999997</v>
      </c>
    </row>
    <row r="54" spans="1:12" x14ac:dyDescent="0.2">
      <c r="A54" s="28"/>
      <c r="B54" s="29"/>
      <c r="C54" s="30"/>
      <c r="D54" s="28"/>
      <c r="E54" s="28"/>
      <c r="F54" s="28"/>
      <c r="G54" s="31"/>
      <c r="H54" s="31"/>
      <c r="I54" s="31"/>
      <c r="J54" s="32"/>
      <c r="K54" s="56"/>
      <c r="L54" s="34">
        <f t="shared" si="0"/>
        <v>39818.589999999997</v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9230-03FD-4682-A277-CF5A89E76B3E}">
  <sheetPr>
    <pageSetUpPr fitToPage="1"/>
  </sheetPr>
  <dimension ref="A1:M102"/>
  <sheetViews>
    <sheetView zoomScaleNormal="100" workbookViewId="0">
      <selection activeCell="E41" sqref="E41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4.710937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38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+'Agosto 25BP'!L54</f>
        <v>34016.769999999997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34016.769999999997</v>
      </c>
    </row>
    <row r="8" spans="1:12" x14ac:dyDescent="0.2">
      <c r="A8" s="113">
        <v>45901</v>
      </c>
      <c r="B8" s="114" t="s">
        <v>651</v>
      </c>
      <c r="C8" s="113">
        <v>45869</v>
      </c>
      <c r="D8" s="275" t="s">
        <v>652</v>
      </c>
      <c r="E8" s="308" t="s">
        <v>13</v>
      </c>
      <c r="F8" s="275">
        <v>2025027</v>
      </c>
      <c r="G8" s="118"/>
      <c r="H8" s="118"/>
      <c r="I8" s="118"/>
      <c r="J8" s="119"/>
      <c r="K8" s="120">
        <v>158.6</v>
      </c>
      <c r="L8" s="34">
        <f t="shared" ref="L8:L102" si="0">+L7+K8-J8</f>
        <v>34175.370000000003</v>
      </c>
    </row>
    <row r="9" spans="1:12" x14ac:dyDescent="0.2">
      <c r="A9" s="22"/>
      <c r="B9" s="23"/>
      <c r="C9" s="24"/>
      <c r="D9" s="22"/>
      <c r="E9" s="22"/>
      <c r="F9" s="22"/>
      <c r="G9" s="25"/>
      <c r="H9" s="25"/>
      <c r="I9" s="25"/>
      <c r="J9" s="81"/>
      <c r="K9" s="27"/>
      <c r="L9" s="34">
        <f t="shared" si="0"/>
        <v>34175.370000000003</v>
      </c>
    </row>
    <row r="10" spans="1:12" x14ac:dyDescent="0.2">
      <c r="A10" s="113">
        <v>45904</v>
      </c>
      <c r="B10" s="114" t="s">
        <v>653</v>
      </c>
      <c r="C10" s="113">
        <v>45870</v>
      </c>
      <c r="D10" s="275" t="s">
        <v>654</v>
      </c>
      <c r="E10" s="308" t="s">
        <v>13</v>
      </c>
      <c r="F10" s="275">
        <v>2025029</v>
      </c>
      <c r="G10" s="118"/>
      <c r="H10" s="118"/>
      <c r="I10" s="118"/>
      <c r="J10" s="119"/>
      <c r="K10" s="120">
        <v>244</v>
      </c>
      <c r="L10" s="34">
        <f t="shared" si="0"/>
        <v>34419.370000000003</v>
      </c>
    </row>
    <row r="11" spans="1:12" x14ac:dyDescent="0.2">
      <c r="A11" s="123"/>
      <c r="B11" s="38"/>
      <c r="C11" s="66"/>
      <c r="D11" s="40"/>
      <c r="E11" s="22"/>
      <c r="F11" s="22"/>
      <c r="G11" s="25"/>
      <c r="H11" s="25"/>
      <c r="I11" s="25"/>
      <c r="J11" s="124"/>
      <c r="K11" s="124"/>
      <c r="L11" s="34">
        <f t="shared" si="0"/>
        <v>34419.370000000003</v>
      </c>
    </row>
    <row r="12" spans="1:12" x14ac:dyDescent="0.2">
      <c r="A12" s="113">
        <v>45908</v>
      </c>
      <c r="B12" s="114" t="s">
        <v>655</v>
      </c>
      <c r="C12" s="113">
        <v>45868</v>
      </c>
      <c r="D12" s="275" t="s">
        <v>238</v>
      </c>
      <c r="E12" s="308" t="s">
        <v>13</v>
      </c>
      <c r="F12" s="275">
        <v>2025007</v>
      </c>
      <c r="G12" s="118"/>
      <c r="H12" s="118"/>
      <c r="I12" s="118"/>
      <c r="J12" s="119"/>
      <c r="K12" s="120">
        <v>488</v>
      </c>
      <c r="L12" s="34">
        <f t="shared" si="0"/>
        <v>34907.370000000003</v>
      </c>
    </row>
    <row r="13" spans="1:12" x14ac:dyDescent="0.2">
      <c r="A13" s="113">
        <v>45908</v>
      </c>
      <c r="B13" s="28" t="s">
        <v>656</v>
      </c>
      <c r="C13" s="30">
        <v>45868</v>
      </c>
      <c r="D13" s="28" t="s">
        <v>238</v>
      </c>
      <c r="E13" s="308" t="s">
        <v>13</v>
      </c>
      <c r="F13" s="28">
        <v>2025007</v>
      </c>
      <c r="G13" s="31"/>
      <c r="H13" s="31"/>
      <c r="I13" s="31"/>
      <c r="J13" s="315"/>
      <c r="K13" s="33">
        <v>1464</v>
      </c>
      <c r="L13" s="34">
        <f t="shared" si="0"/>
        <v>36371.370000000003</v>
      </c>
    </row>
    <row r="14" spans="1:12" x14ac:dyDescent="0.2">
      <c r="A14" s="113">
        <v>45908</v>
      </c>
      <c r="B14" s="114" t="s">
        <v>657</v>
      </c>
      <c r="C14" s="113">
        <v>45868</v>
      </c>
      <c r="D14" s="275" t="s">
        <v>238</v>
      </c>
      <c r="E14" s="308" t="s">
        <v>13</v>
      </c>
      <c r="F14" s="275">
        <v>2025007</v>
      </c>
      <c r="G14" s="118"/>
      <c r="H14" s="118"/>
      <c r="I14" s="118"/>
      <c r="J14" s="119"/>
      <c r="K14" s="120">
        <v>488</v>
      </c>
      <c r="L14" s="34">
        <f t="shared" si="0"/>
        <v>36859.370000000003</v>
      </c>
    </row>
    <row r="15" spans="1:12" x14ac:dyDescent="0.2">
      <c r="A15" s="113">
        <v>45908</v>
      </c>
      <c r="B15" s="276" t="s">
        <v>658</v>
      </c>
      <c r="C15" s="190">
        <v>45868</v>
      </c>
      <c r="D15" s="191" t="s">
        <v>238</v>
      </c>
      <c r="E15" s="308" t="s">
        <v>13</v>
      </c>
      <c r="F15" s="28">
        <v>2025007</v>
      </c>
      <c r="G15" s="31"/>
      <c r="H15" s="31"/>
      <c r="I15" s="31"/>
      <c r="J15" s="120"/>
      <c r="K15" s="120">
        <v>976</v>
      </c>
      <c r="L15" s="34">
        <f t="shared" si="0"/>
        <v>37835.370000000003</v>
      </c>
    </row>
    <row r="16" spans="1:12" x14ac:dyDescent="0.2">
      <c r="A16" s="113">
        <v>45908</v>
      </c>
      <c r="B16" s="276" t="s">
        <v>659</v>
      </c>
      <c r="C16" s="190">
        <v>45868</v>
      </c>
      <c r="D16" s="191" t="s">
        <v>238</v>
      </c>
      <c r="E16" s="308" t="s">
        <v>13</v>
      </c>
      <c r="F16" s="28">
        <v>2025007</v>
      </c>
      <c r="G16" s="31"/>
      <c r="H16" s="31"/>
      <c r="I16" s="31"/>
      <c r="J16" s="120"/>
      <c r="K16" s="120">
        <v>488</v>
      </c>
      <c r="L16" s="34">
        <f t="shared" si="0"/>
        <v>38323.370000000003</v>
      </c>
    </row>
    <row r="17" spans="1:12" x14ac:dyDescent="0.2">
      <c r="A17" s="113">
        <v>45908</v>
      </c>
      <c r="B17" s="114" t="s">
        <v>660</v>
      </c>
      <c r="C17" s="113">
        <v>45868</v>
      </c>
      <c r="D17" s="275" t="s">
        <v>238</v>
      </c>
      <c r="E17" s="308" t="s">
        <v>13</v>
      </c>
      <c r="F17" s="275">
        <v>2025034</v>
      </c>
      <c r="G17" s="118"/>
      <c r="H17" s="118"/>
      <c r="I17" s="118"/>
      <c r="J17" s="119"/>
      <c r="K17" s="120">
        <v>976</v>
      </c>
      <c r="L17" s="34">
        <f t="shared" si="0"/>
        <v>39299.370000000003</v>
      </c>
    </row>
    <row r="18" spans="1:12" x14ac:dyDescent="0.2">
      <c r="A18" s="113">
        <v>45908</v>
      </c>
      <c r="B18" s="276" t="s">
        <v>661</v>
      </c>
      <c r="C18" s="190">
        <v>45868</v>
      </c>
      <c r="D18" s="191" t="s">
        <v>238</v>
      </c>
      <c r="E18" s="308" t="s">
        <v>13</v>
      </c>
      <c r="F18" s="28">
        <v>2025042</v>
      </c>
      <c r="G18" s="31"/>
      <c r="H18" s="31"/>
      <c r="I18" s="31"/>
      <c r="J18" s="120"/>
      <c r="K18" s="120">
        <v>976</v>
      </c>
      <c r="L18" s="34">
        <f t="shared" si="0"/>
        <v>40275.370000000003</v>
      </c>
    </row>
    <row r="19" spans="1:12" x14ac:dyDescent="0.2">
      <c r="A19" s="24"/>
      <c r="B19" s="57"/>
      <c r="C19" s="68"/>
      <c r="D19" s="57"/>
      <c r="E19" s="57"/>
      <c r="F19" s="57"/>
      <c r="G19" s="74"/>
      <c r="H19" s="74"/>
      <c r="I19" s="74"/>
      <c r="J19" s="69"/>
      <c r="K19" s="160"/>
      <c r="L19" s="34">
        <f t="shared" si="0"/>
        <v>40275.370000000003</v>
      </c>
    </row>
    <row r="20" spans="1:12" ht="25.5" x14ac:dyDescent="0.2">
      <c r="A20" s="281">
        <v>45926</v>
      </c>
      <c r="B20" s="116" t="s">
        <v>669</v>
      </c>
      <c r="C20" s="281">
        <v>45225</v>
      </c>
      <c r="D20" s="116" t="s">
        <v>670</v>
      </c>
      <c r="E20" s="279" t="s">
        <v>13</v>
      </c>
      <c r="F20" s="116">
        <v>2023017</v>
      </c>
      <c r="G20" s="280"/>
      <c r="H20" s="280"/>
      <c r="I20" s="280"/>
      <c r="J20" s="92"/>
      <c r="K20" s="261">
        <v>610</v>
      </c>
      <c r="L20" s="34">
        <f t="shared" si="0"/>
        <v>40885.370000000003</v>
      </c>
    </row>
    <row r="21" spans="1:12" ht="25.5" x14ac:dyDescent="0.2">
      <c r="A21" s="281">
        <v>45926</v>
      </c>
      <c r="B21" s="116" t="s">
        <v>671</v>
      </c>
      <c r="C21" s="281">
        <v>45225</v>
      </c>
      <c r="D21" s="116" t="s">
        <v>670</v>
      </c>
      <c r="E21" s="279" t="s">
        <v>13</v>
      </c>
      <c r="F21" s="116">
        <v>2023017</v>
      </c>
      <c r="G21" s="280"/>
      <c r="H21" s="280"/>
      <c r="I21" s="280"/>
      <c r="J21" s="92"/>
      <c r="K21" s="261">
        <v>427</v>
      </c>
      <c r="L21" s="34">
        <f t="shared" si="0"/>
        <v>41312.370000000003</v>
      </c>
    </row>
    <row r="22" spans="1:12" ht="25.5" x14ac:dyDescent="0.2">
      <c r="A22" s="281">
        <v>45926</v>
      </c>
      <c r="B22" s="116" t="s">
        <v>514</v>
      </c>
      <c r="C22" s="281">
        <v>45425</v>
      </c>
      <c r="D22" s="116" t="s">
        <v>670</v>
      </c>
      <c r="E22" s="279" t="s">
        <v>13</v>
      </c>
      <c r="F22" s="116">
        <v>2024025</v>
      </c>
      <c r="G22" s="280"/>
      <c r="H22" s="280"/>
      <c r="I22" s="280"/>
      <c r="J22" s="92"/>
      <c r="K22" s="261">
        <v>122</v>
      </c>
      <c r="L22" s="34">
        <f t="shared" si="0"/>
        <v>41434.370000000003</v>
      </c>
    </row>
    <row r="23" spans="1:12" ht="25.5" x14ac:dyDescent="0.2">
      <c r="A23" s="281">
        <v>45926</v>
      </c>
      <c r="B23" s="116" t="s">
        <v>509</v>
      </c>
      <c r="C23" s="281">
        <v>45455</v>
      </c>
      <c r="D23" s="116" t="s">
        <v>670</v>
      </c>
      <c r="E23" s="279" t="s">
        <v>13</v>
      </c>
      <c r="F23" s="116">
        <v>2024018</v>
      </c>
      <c r="G23" s="280"/>
      <c r="H23" s="280"/>
      <c r="I23" s="280"/>
      <c r="J23" s="92"/>
      <c r="K23" s="261">
        <v>5197.2</v>
      </c>
      <c r="L23" s="34">
        <f t="shared" si="0"/>
        <v>46631.57</v>
      </c>
    </row>
    <row r="24" spans="1:12" x14ac:dyDescent="0.2">
      <c r="A24" s="24"/>
      <c r="B24" s="57"/>
      <c r="C24" s="68"/>
      <c r="D24" s="57"/>
      <c r="E24" s="57"/>
      <c r="F24" s="57"/>
      <c r="G24" s="74"/>
      <c r="H24" s="74"/>
      <c r="I24" s="74"/>
      <c r="J24" s="69"/>
      <c r="K24" s="160"/>
      <c r="L24" s="34">
        <f t="shared" si="0"/>
        <v>46631.57</v>
      </c>
    </row>
    <row r="25" spans="1:12" x14ac:dyDescent="0.2">
      <c r="A25" s="30">
        <v>45929</v>
      </c>
      <c r="B25" s="302">
        <v>134656</v>
      </c>
      <c r="C25" s="290">
        <v>45874</v>
      </c>
      <c r="D25" s="284" t="s">
        <v>64</v>
      </c>
      <c r="E25" s="236" t="s">
        <v>65</v>
      </c>
      <c r="F25" s="235" t="s">
        <v>81</v>
      </c>
      <c r="G25" s="280"/>
      <c r="H25" s="280"/>
      <c r="I25" s="280"/>
      <c r="J25" s="92">
        <v>861.9</v>
      </c>
      <c r="K25" s="261"/>
      <c r="L25" s="34">
        <f t="shared" si="0"/>
        <v>45769.67</v>
      </c>
    </row>
    <row r="26" spans="1:12" x14ac:dyDescent="0.2">
      <c r="A26" s="30">
        <v>45929</v>
      </c>
      <c r="B26" s="302">
        <v>1370</v>
      </c>
      <c r="C26" s="290">
        <v>45891</v>
      </c>
      <c r="D26" s="284" t="s">
        <v>368</v>
      </c>
      <c r="E26" s="284" t="s">
        <v>672</v>
      </c>
      <c r="F26" s="351" t="s">
        <v>81</v>
      </c>
      <c r="G26" s="280"/>
      <c r="H26" s="280"/>
      <c r="I26" s="280"/>
      <c r="J26" s="92">
        <v>1822.55</v>
      </c>
      <c r="K26" s="261"/>
      <c r="L26" s="34">
        <f t="shared" si="0"/>
        <v>43947.12</v>
      </c>
    </row>
    <row r="27" spans="1:12" x14ac:dyDescent="0.2">
      <c r="A27" s="30">
        <v>45929</v>
      </c>
      <c r="B27" s="302">
        <v>1370</v>
      </c>
      <c r="C27" s="290">
        <v>45891</v>
      </c>
      <c r="D27" s="284" t="s">
        <v>368</v>
      </c>
      <c r="E27" s="284" t="s">
        <v>673</v>
      </c>
      <c r="F27" s="351" t="s">
        <v>81</v>
      </c>
      <c r="G27" s="280"/>
      <c r="H27" s="280"/>
      <c r="I27" s="280"/>
      <c r="J27" s="92">
        <v>310</v>
      </c>
      <c r="K27" s="261"/>
      <c r="L27" s="34">
        <f t="shared" si="0"/>
        <v>43637.120000000003</v>
      </c>
    </row>
    <row r="28" spans="1:12" x14ac:dyDescent="0.2">
      <c r="A28" s="30">
        <v>45929</v>
      </c>
      <c r="B28" s="233">
        <v>970</v>
      </c>
      <c r="C28" s="234">
        <v>45900</v>
      </c>
      <c r="D28" s="235" t="s">
        <v>70</v>
      </c>
      <c r="E28" s="235" t="s">
        <v>71</v>
      </c>
      <c r="F28" s="235" t="s">
        <v>81</v>
      </c>
      <c r="G28" s="280"/>
      <c r="H28" s="280"/>
      <c r="I28" s="280"/>
      <c r="J28" s="92">
        <v>852.39</v>
      </c>
      <c r="K28" s="261"/>
      <c r="L28" s="34">
        <f t="shared" si="0"/>
        <v>42784.73</v>
      </c>
    </row>
    <row r="29" spans="1:12" x14ac:dyDescent="0.2">
      <c r="A29" s="30">
        <v>45929</v>
      </c>
      <c r="B29" s="233">
        <v>162</v>
      </c>
      <c r="C29" s="233" t="s">
        <v>674</v>
      </c>
      <c r="D29" s="235" t="s">
        <v>66</v>
      </c>
      <c r="E29" s="235" t="s">
        <v>675</v>
      </c>
      <c r="F29" s="235" t="s">
        <v>81</v>
      </c>
      <c r="G29" s="280"/>
      <c r="H29" s="280"/>
      <c r="I29" s="280"/>
      <c r="J29" s="92">
        <v>1081.97</v>
      </c>
      <c r="K29" s="261"/>
      <c r="L29" s="34">
        <f t="shared" si="0"/>
        <v>41702.76</v>
      </c>
    </row>
    <row r="30" spans="1:12" x14ac:dyDescent="0.2">
      <c r="A30" s="30">
        <v>45929</v>
      </c>
      <c r="B30" s="233">
        <v>1697</v>
      </c>
      <c r="C30" s="234">
        <v>45923</v>
      </c>
      <c r="D30" s="235" t="s">
        <v>76</v>
      </c>
      <c r="E30" s="235" t="s">
        <v>677</v>
      </c>
      <c r="F30" s="235" t="s">
        <v>81</v>
      </c>
      <c r="G30" s="280"/>
      <c r="H30" s="280"/>
      <c r="I30" s="280"/>
      <c r="J30" s="92">
        <v>130</v>
      </c>
      <c r="K30" s="261"/>
      <c r="L30" s="34">
        <f t="shared" si="0"/>
        <v>41572.76</v>
      </c>
    </row>
    <row r="31" spans="1:12" x14ac:dyDescent="0.2">
      <c r="A31" s="30">
        <v>45929</v>
      </c>
      <c r="B31" s="116"/>
      <c r="C31" s="281"/>
      <c r="D31" s="116" t="s">
        <v>678</v>
      </c>
      <c r="E31" s="116"/>
      <c r="F31" s="235" t="s">
        <v>81</v>
      </c>
      <c r="G31" s="280"/>
      <c r="H31" s="280"/>
      <c r="I31" s="280"/>
      <c r="J31" s="92">
        <v>30</v>
      </c>
      <c r="K31" s="261"/>
      <c r="L31" s="34">
        <f t="shared" si="0"/>
        <v>41542.76</v>
      </c>
    </row>
    <row r="32" spans="1:12" x14ac:dyDescent="0.2">
      <c r="A32" s="30">
        <v>45929</v>
      </c>
      <c r="B32" s="116"/>
      <c r="C32" s="281"/>
      <c r="D32" s="116" t="s">
        <v>678</v>
      </c>
      <c r="E32" s="116"/>
      <c r="F32" s="235" t="s">
        <v>81</v>
      </c>
      <c r="G32" s="280"/>
      <c r="H32" s="280"/>
      <c r="I32" s="280"/>
      <c r="J32" s="92">
        <v>30</v>
      </c>
      <c r="K32" s="261"/>
      <c r="L32" s="34">
        <f t="shared" si="0"/>
        <v>41512.76</v>
      </c>
    </row>
    <row r="33" spans="1:12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34">
        <f t="shared" si="0"/>
        <v>41512.76</v>
      </c>
    </row>
    <row r="34" spans="1:12" ht="25.5" x14ac:dyDescent="0.2">
      <c r="A34" s="30">
        <v>45929</v>
      </c>
      <c r="B34" s="348" t="s">
        <v>649</v>
      </c>
      <c r="C34" s="64">
        <v>45530</v>
      </c>
      <c r="D34" s="266" t="s">
        <v>245</v>
      </c>
      <c r="E34" s="266" t="s">
        <v>650</v>
      </c>
      <c r="F34" s="50" t="s">
        <v>81</v>
      </c>
      <c r="G34" s="31"/>
      <c r="H34" s="31"/>
      <c r="I34" s="31"/>
      <c r="J34" s="32">
        <v>102.38</v>
      </c>
      <c r="K34" s="56"/>
      <c r="L34" s="34">
        <f t="shared" si="0"/>
        <v>41410.379999999997</v>
      </c>
    </row>
    <row r="35" spans="1:12" x14ac:dyDescent="0.2">
      <c r="A35" s="30">
        <v>45929</v>
      </c>
      <c r="B35" s="233">
        <v>239</v>
      </c>
      <c r="C35" s="234">
        <v>45909</v>
      </c>
      <c r="D35" s="235" t="s">
        <v>74</v>
      </c>
      <c r="E35" s="235" t="s">
        <v>676</v>
      </c>
      <c r="F35" s="235" t="s">
        <v>81</v>
      </c>
      <c r="G35" s="280"/>
      <c r="H35" s="280"/>
      <c r="I35" s="280"/>
      <c r="J35" s="92">
        <v>140</v>
      </c>
      <c r="K35" s="261"/>
      <c r="L35" s="34">
        <f t="shared" si="0"/>
        <v>41270.379999999997</v>
      </c>
    </row>
    <row r="36" spans="1:12" x14ac:dyDescent="0.2">
      <c r="A36" s="30">
        <v>45929</v>
      </c>
      <c r="B36" s="233">
        <v>250</v>
      </c>
      <c r="C36" s="234">
        <v>45910</v>
      </c>
      <c r="D36" s="235" t="s">
        <v>74</v>
      </c>
      <c r="E36" s="235" t="s">
        <v>75</v>
      </c>
      <c r="F36" s="235" t="s">
        <v>81</v>
      </c>
      <c r="G36" s="280"/>
      <c r="H36" s="280"/>
      <c r="I36" s="280"/>
      <c r="J36" s="92">
        <v>440</v>
      </c>
      <c r="K36" s="261"/>
      <c r="L36" s="34">
        <f t="shared" si="0"/>
        <v>40830.379999999997</v>
      </c>
    </row>
    <row r="37" spans="1:12" x14ac:dyDescent="0.2">
      <c r="A37" s="24"/>
      <c r="B37" s="57"/>
      <c r="C37" s="68"/>
      <c r="D37" s="57"/>
      <c r="E37" s="57"/>
      <c r="F37" s="57"/>
      <c r="G37" s="74"/>
      <c r="H37" s="74"/>
      <c r="I37" s="74"/>
      <c r="J37" s="69"/>
      <c r="K37" s="160"/>
      <c r="L37" s="34">
        <f t="shared" si="0"/>
        <v>40830.379999999997</v>
      </c>
    </row>
    <row r="38" spans="1:12" x14ac:dyDescent="0.2">
      <c r="A38" s="30">
        <v>45929</v>
      </c>
      <c r="B38" s="116"/>
      <c r="C38" s="113"/>
      <c r="D38" s="116" t="s">
        <v>335</v>
      </c>
      <c r="E38" s="116" t="s">
        <v>867</v>
      </c>
      <c r="F38" s="50" t="s">
        <v>81</v>
      </c>
      <c r="G38" s="118"/>
      <c r="H38" s="118"/>
      <c r="I38" s="118"/>
      <c r="J38" s="120">
        <v>1292.82</v>
      </c>
      <c r="K38" s="120"/>
      <c r="L38" s="34">
        <f t="shared" si="0"/>
        <v>39537.56</v>
      </c>
    </row>
    <row r="39" spans="1:12" x14ac:dyDescent="0.2">
      <c r="A39" s="30">
        <v>45929</v>
      </c>
      <c r="B39" s="116"/>
      <c r="C39" s="113"/>
      <c r="D39" s="116" t="s">
        <v>336</v>
      </c>
      <c r="E39" s="116" t="s">
        <v>868</v>
      </c>
      <c r="F39" s="50" t="s">
        <v>81</v>
      </c>
      <c r="G39" s="118"/>
      <c r="H39" s="118"/>
      <c r="I39" s="118"/>
      <c r="J39" s="120">
        <v>1176.06</v>
      </c>
      <c r="K39" s="120"/>
      <c r="L39" s="34">
        <f t="shared" si="0"/>
        <v>38361.5</v>
      </c>
    </row>
    <row r="40" spans="1:12" x14ac:dyDescent="0.2">
      <c r="A40" s="30">
        <v>45929</v>
      </c>
      <c r="B40" s="116"/>
      <c r="C40" s="113"/>
      <c r="D40" s="116" t="s">
        <v>337</v>
      </c>
      <c r="E40" s="116" t="s">
        <v>869</v>
      </c>
      <c r="F40" s="50" t="s">
        <v>81</v>
      </c>
      <c r="G40" s="118"/>
      <c r="H40" s="118"/>
      <c r="I40" s="118"/>
      <c r="J40" s="120">
        <v>2579.7600000000002</v>
      </c>
      <c r="K40" s="120"/>
      <c r="L40" s="34">
        <f t="shared" si="0"/>
        <v>35781.74</v>
      </c>
    </row>
    <row r="41" spans="1:12" x14ac:dyDescent="0.2">
      <c r="A41" s="30">
        <v>45929</v>
      </c>
      <c r="B41" s="116"/>
      <c r="C41" s="113"/>
      <c r="D41" s="116" t="s">
        <v>337</v>
      </c>
      <c r="E41" s="116" t="s">
        <v>679</v>
      </c>
      <c r="F41" s="50" t="s">
        <v>81</v>
      </c>
      <c r="G41" s="118"/>
      <c r="H41" s="118"/>
      <c r="I41" s="118"/>
      <c r="J41" s="120">
        <v>1684.87</v>
      </c>
      <c r="K41" s="120"/>
      <c r="L41" s="34">
        <f t="shared" si="0"/>
        <v>34096.870000000003</v>
      </c>
    </row>
    <row r="42" spans="1:12" x14ac:dyDescent="0.2">
      <c r="A42" s="24"/>
      <c r="B42" s="57"/>
      <c r="C42" s="68"/>
      <c r="D42" s="57"/>
      <c r="E42" s="57"/>
      <c r="F42" s="57"/>
      <c r="G42" s="74"/>
      <c r="H42" s="74"/>
      <c r="I42" s="74"/>
      <c r="J42" s="69"/>
      <c r="K42" s="160"/>
      <c r="L42" s="34">
        <f t="shared" si="0"/>
        <v>34096.870000000003</v>
      </c>
    </row>
    <row r="43" spans="1:12" x14ac:dyDescent="0.2">
      <c r="A43" s="121">
        <v>45929</v>
      </c>
      <c r="B43" s="108"/>
      <c r="C43" s="109"/>
      <c r="D43" s="110"/>
      <c r="E43" s="111" t="s">
        <v>15</v>
      </c>
      <c r="F43" s="111" t="s">
        <v>16</v>
      </c>
      <c r="G43" s="112"/>
      <c r="H43" s="112"/>
      <c r="I43" s="112"/>
      <c r="J43" s="122">
        <v>2.62</v>
      </c>
      <c r="K43" s="122"/>
      <c r="L43" s="34">
        <f t="shared" si="0"/>
        <v>34094.25</v>
      </c>
    </row>
    <row r="44" spans="1:12" x14ac:dyDescent="0.2">
      <c r="A44" s="24"/>
      <c r="B44" s="57"/>
      <c r="C44" s="68"/>
      <c r="D44" s="57"/>
      <c r="E44" s="57"/>
      <c r="F44" s="57"/>
      <c r="G44" s="74"/>
      <c r="H44" s="74"/>
      <c r="I44" s="74"/>
      <c r="J44" s="69"/>
      <c r="K44" s="160"/>
      <c r="L44" s="34">
        <f t="shared" si="0"/>
        <v>34094.25</v>
      </c>
    </row>
    <row r="45" spans="1:12" x14ac:dyDescent="0.2">
      <c r="A45" s="121">
        <v>45929</v>
      </c>
      <c r="B45" s="108"/>
      <c r="C45" s="109"/>
      <c r="D45" s="110"/>
      <c r="E45" s="111" t="s">
        <v>15</v>
      </c>
      <c r="F45" s="111" t="s">
        <v>16</v>
      </c>
      <c r="G45" s="112"/>
      <c r="H45" s="112"/>
      <c r="I45" s="112"/>
      <c r="J45" s="122">
        <v>5.24</v>
      </c>
      <c r="K45" s="122"/>
      <c r="L45" s="34">
        <f t="shared" si="0"/>
        <v>34089.01</v>
      </c>
    </row>
    <row r="46" spans="1:12" x14ac:dyDescent="0.2">
      <c r="A46" s="24"/>
      <c r="B46" s="57"/>
      <c r="C46" s="68"/>
      <c r="D46" s="57"/>
      <c r="E46" s="57"/>
      <c r="F46" s="57"/>
      <c r="G46" s="74"/>
      <c r="H46" s="74"/>
      <c r="I46" s="74"/>
      <c r="J46" s="69"/>
      <c r="K46" s="160"/>
      <c r="L46" s="34">
        <f t="shared" si="0"/>
        <v>34089.01</v>
      </c>
    </row>
    <row r="47" spans="1:12" x14ac:dyDescent="0.2">
      <c r="A47" s="121">
        <v>45929</v>
      </c>
      <c r="B47" s="108"/>
      <c r="C47" s="109"/>
      <c r="D47" s="110"/>
      <c r="E47" s="111" t="s">
        <v>15</v>
      </c>
      <c r="F47" s="111" t="s">
        <v>16</v>
      </c>
      <c r="G47" s="112"/>
      <c r="H47" s="112"/>
      <c r="I47" s="112"/>
      <c r="J47" s="122">
        <v>10.86</v>
      </c>
      <c r="K47" s="122"/>
      <c r="L47" s="34">
        <f t="shared" si="0"/>
        <v>34078.15</v>
      </c>
    </row>
    <row r="48" spans="1:12" x14ac:dyDescent="0.2">
      <c r="A48" s="24"/>
      <c r="B48" s="57"/>
      <c r="C48" s="68"/>
      <c r="D48" s="57"/>
      <c r="E48" s="57"/>
      <c r="F48" s="57"/>
      <c r="G48" s="74"/>
      <c r="H48" s="74"/>
      <c r="I48" s="74"/>
      <c r="J48" s="69"/>
      <c r="K48" s="160"/>
      <c r="L48" s="34">
        <f t="shared" si="0"/>
        <v>34078.15</v>
      </c>
    </row>
    <row r="49" spans="1:12" x14ac:dyDescent="0.2">
      <c r="A49" s="121">
        <v>45929</v>
      </c>
      <c r="B49" s="108"/>
      <c r="C49" s="109"/>
      <c r="D49" s="110"/>
      <c r="E49" s="111" t="s">
        <v>15</v>
      </c>
      <c r="F49" s="111" t="s">
        <v>16</v>
      </c>
      <c r="G49" s="112"/>
      <c r="H49" s="112"/>
      <c r="I49" s="112"/>
      <c r="J49" s="122">
        <v>7.24</v>
      </c>
      <c r="K49" s="122"/>
      <c r="L49" s="34">
        <f t="shared" si="0"/>
        <v>34070.910000000003</v>
      </c>
    </row>
    <row r="50" spans="1:12" x14ac:dyDescent="0.2">
      <c r="A50" s="24"/>
      <c r="B50" s="57"/>
      <c r="C50" s="68"/>
      <c r="D50" s="57"/>
      <c r="E50" s="57"/>
      <c r="F50" s="57"/>
      <c r="G50" s="74"/>
      <c r="H50" s="74"/>
      <c r="I50" s="74"/>
      <c r="J50" s="69"/>
      <c r="K50" s="160"/>
      <c r="L50" s="34">
        <f t="shared" si="0"/>
        <v>34070.910000000003</v>
      </c>
    </row>
    <row r="51" spans="1:12" x14ac:dyDescent="0.2">
      <c r="A51" s="121">
        <v>45929</v>
      </c>
      <c r="B51" s="108"/>
      <c r="C51" s="109"/>
      <c r="D51" s="110"/>
      <c r="E51" s="111" t="s">
        <v>15</v>
      </c>
      <c r="F51" s="111" t="s">
        <v>16</v>
      </c>
      <c r="G51" s="112"/>
      <c r="H51" s="112"/>
      <c r="I51" s="112"/>
      <c r="J51" s="122">
        <v>57.92</v>
      </c>
      <c r="K51" s="122"/>
      <c r="L51" s="34">
        <f t="shared" si="0"/>
        <v>34012.99</v>
      </c>
    </row>
    <row r="52" spans="1:12" x14ac:dyDescent="0.2">
      <c r="A52" s="24"/>
      <c r="B52" s="57"/>
      <c r="C52" s="68"/>
      <c r="D52" s="57"/>
      <c r="E52" s="57"/>
      <c r="F52" s="57"/>
      <c r="G52" s="74"/>
      <c r="H52" s="74"/>
      <c r="I52" s="74"/>
      <c r="J52" s="69"/>
      <c r="K52" s="160"/>
      <c r="L52" s="34">
        <f t="shared" si="0"/>
        <v>34012.99</v>
      </c>
    </row>
    <row r="53" spans="1:12" x14ac:dyDescent="0.2">
      <c r="A53" s="30">
        <v>45929</v>
      </c>
      <c r="B53" s="233">
        <v>563</v>
      </c>
      <c r="C53" s="234">
        <v>45917</v>
      </c>
      <c r="D53" s="235" t="s">
        <v>733</v>
      </c>
      <c r="E53" s="235" t="s">
        <v>734</v>
      </c>
      <c r="F53" s="116">
        <v>2024063</v>
      </c>
      <c r="G53" s="280"/>
      <c r="H53" s="280"/>
      <c r="I53" s="280"/>
      <c r="J53" s="92">
        <v>2800</v>
      </c>
      <c r="K53" s="261"/>
      <c r="L53" s="34">
        <f t="shared" si="0"/>
        <v>31212.99</v>
      </c>
    </row>
    <row r="54" spans="1:12" x14ac:dyDescent="0.2">
      <c r="A54" s="30">
        <v>45929</v>
      </c>
      <c r="B54" s="257">
        <v>12</v>
      </c>
      <c r="C54" s="258">
        <v>45915</v>
      </c>
      <c r="D54" s="317" t="s">
        <v>722</v>
      </c>
      <c r="E54" s="347" t="s">
        <v>696</v>
      </c>
      <c r="F54" s="116">
        <v>2025028</v>
      </c>
      <c r="G54" s="280"/>
      <c r="H54" s="280"/>
      <c r="I54" s="280"/>
      <c r="J54" s="92">
        <v>3240</v>
      </c>
      <c r="K54" s="261"/>
      <c r="L54" s="34">
        <f t="shared" si="0"/>
        <v>27972.99</v>
      </c>
    </row>
    <row r="55" spans="1:12" x14ac:dyDescent="0.2">
      <c r="A55" s="30">
        <v>45929</v>
      </c>
      <c r="B55" s="233" t="s">
        <v>709</v>
      </c>
      <c r="C55" s="234">
        <v>45916</v>
      </c>
      <c r="D55" s="235" t="s">
        <v>384</v>
      </c>
      <c r="E55" s="284" t="s">
        <v>573</v>
      </c>
      <c r="F55" s="116">
        <v>2025030</v>
      </c>
      <c r="G55" s="280"/>
      <c r="H55" s="280"/>
      <c r="I55" s="280"/>
      <c r="J55" s="92">
        <v>1534</v>
      </c>
      <c r="K55" s="261"/>
      <c r="L55" s="34">
        <f t="shared" si="0"/>
        <v>26438.99</v>
      </c>
    </row>
    <row r="56" spans="1:12" x14ac:dyDescent="0.2">
      <c r="A56" s="30">
        <v>45929</v>
      </c>
      <c r="B56" s="302">
        <v>10</v>
      </c>
      <c r="C56" s="290">
        <v>45916</v>
      </c>
      <c r="D56" s="284" t="s">
        <v>172</v>
      </c>
      <c r="E56" s="284" t="s">
        <v>696</v>
      </c>
      <c r="F56" s="116">
        <v>2025028</v>
      </c>
      <c r="G56" s="280"/>
      <c r="H56" s="280"/>
      <c r="I56" s="280"/>
      <c r="J56" s="92">
        <v>900</v>
      </c>
      <c r="K56" s="261"/>
      <c r="L56" s="34">
        <f t="shared" si="0"/>
        <v>25538.99</v>
      </c>
    </row>
    <row r="57" spans="1:12" x14ac:dyDescent="0.2">
      <c r="A57" s="30">
        <v>45929</v>
      </c>
      <c r="B57" s="302" t="s">
        <v>715</v>
      </c>
      <c r="C57" s="290">
        <v>45917</v>
      </c>
      <c r="D57" s="284" t="s">
        <v>716</v>
      </c>
      <c r="E57" s="284" t="s">
        <v>696</v>
      </c>
      <c r="F57" s="116">
        <v>2025028</v>
      </c>
      <c r="G57" s="280"/>
      <c r="H57" s="280"/>
      <c r="I57" s="280"/>
      <c r="J57" s="92">
        <v>190</v>
      </c>
      <c r="K57" s="261"/>
      <c r="L57" s="34">
        <f t="shared" si="0"/>
        <v>25348.99</v>
      </c>
    </row>
    <row r="58" spans="1:12" x14ac:dyDescent="0.2">
      <c r="A58" s="30">
        <v>45929</v>
      </c>
      <c r="B58" s="233" t="s">
        <v>717</v>
      </c>
      <c r="C58" s="258">
        <v>45917</v>
      </c>
      <c r="D58" s="259" t="s">
        <v>718</v>
      </c>
      <c r="E58" s="235" t="s">
        <v>696</v>
      </c>
      <c r="F58" s="116">
        <v>2025028</v>
      </c>
      <c r="G58" s="280"/>
      <c r="H58" s="280"/>
      <c r="I58" s="280"/>
      <c r="J58" s="92">
        <v>1150</v>
      </c>
      <c r="K58" s="261"/>
      <c r="L58" s="34">
        <f t="shared" si="0"/>
        <v>24198.99</v>
      </c>
    </row>
    <row r="59" spans="1:12" x14ac:dyDescent="0.2">
      <c r="A59" s="30">
        <v>45929</v>
      </c>
      <c r="B59" s="233" t="s">
        <v>708</v>
      </c>
      <c r="C59" s="258">
        <v>45916</v>
      </c>
      <c r="D59" s="235" t="s">
        <v>379</v>
      </c>
      <c r="E59" s="284" t="s">
        <v>706</v>
      </c>
      <c r="F59" s="116">
        <v>2025029</v>
      </c>
      <c r="G59" s="280"/>
      <c r="H59" s="280"/>
      <c r="I59" s="280"/>
      <c r="J59" s="92">
        <v>78</v>
      </c>
      <c r="K59" s="261"/>
      <c r="L59" s="34">
        <f t="shared" si="0"/>
        <v>24120.99</v>
      </c>
    </row>
    <row r="60" spans="1:12" ht="25.5" x14ac:dyDescent="0.2">
      <c r="A60" s="30">
        <v>45929</v>
      </c>
      <c r="B60" s="233">
        <v>137</v>
      </c>
      <c r="C60" s="258">
        <v>45917</v>
      </c>
      <c r="D60" s="235" t="s">
        <v>105</v>
      </c>
      <c r="E60" s="116" t="s">
        <v>264</v>
      </c>
      <c r="F60" s="116">
        <v>2024072</v>
      </c>
      <c r="G60" s="280"/>
      <c r="H60" s="280"/>
      <c r="I60" s="280"/>
      <c r="J60" s="92">
        <v>200</v>
      </c>
      <c r="K60" s="261"/>
      <c r="L60" s="34">
        <f t="shared" si="0"/>
        <v>23920.99</v>
      </c>
    </row>
    <row r="61" spans="1:12" x14ac:dyDescent="0.2">
      <c r="A61" s="30">
        <v>45929</v>
      </c>
      <c r="B61" s="233">
        <v>138</v>
      </c>
      <c r="C61" s="258">
        <v>45918</v>
      </c>
      <c r="D61" s="235" t="s">
        <v>105</v>
      </c>
      <c r="E61" s="116" t="s">
        <v>648</v>
      </c>
      <c r="F61" s="116">
        <v>2024082</v>
      </c>
      <c r="G61" s="280"/>
      <c r="H61" s="280"/>
      <c r="I61" s="280"/>
      <c r="J61" s="92">
        <v>1262.24</v>
      </c>
      <c r="K61" s="261"/>
      <c r="L61" s="34">
        <f t="shared" si="0"/>
        <v>22658.75</v>
      </c>
    </row>
    <row r="62" spans="1:12" x14ac:dyDescent="0.2">
      <c r="A62" s="30">
        <v>45929</v>
      </c>
      <c r="B62" s="233">
        <v>139</v>
      </c>
      <c r="C62" s="258">
        <v>45918</v>
      </c>
      <c r="D62" s="235" t="s">
        <v>105</v>
      </c>
      <c r="E62" s="236" t="s">
        <v>648</v>
      </c>
      <c r="F62" s="116">
        <v>2024082</v>
      </c>
      <c r="G62" s="280"/>
      <c r="H62" s="280"/>
      <c r="I62" s="280"/>
      <c r="J62" s="92">
        <v>491.76</v>
      </c>
      <c r="K62" s="261"/>
      <c r="L62" s="34">
        <f t="shared" si="0"/>
        <v>22166.99</v>
      </c>
    </row>
    <row r="63" spans="1:12" x14ac:dyDescent="0.2">
      <c r="A63" s="30">
        <v>45929</v>
      </c>
      <c r="B63" s="233">
        <v>140</v>
      </c>
      <c r="C63" s="258">
        <v>45918</v>
      </c>
      <c r="D63" s="235" t="s">
        <v>105</v>
      </c>
      <c r="E63" s="235" t="s">
        <v>573</v>
      </c>
      <c r="F63" s="116">
        <v>2025030</v>
      </c>
      <c r="G63" s="280"/>
      <c r="H63" s="280"/>
      <c r="I63" s="280"/>
      <c r="J63" s="92">
        <v>540.96</v>
      </c>
      <c r="K63" s="261"/>
      <c r="L63" s="34">
        <f t="shared" si="0"/>
        <v>21626.03</v>
      </c>
    </row>
    <row r="64" spans="1:12" ht="25.5" x14ac:dyDescent="0.2">
      <c r="A64" s="30">
        <v>45929</v>
      </c>
      <c r="B64" s="233" t="s">
        <v>710</v>
      </c>
      <c r="C64" s="258">
        <v>45916</v>
      </c>
      <c r="D64" s="235" t="s">
        <v>117</v>
      </c>
      <c r="E64" s="236" t="s">
        <v>264</v>
      </c>
      <c r="F64" s="116">
        <v>2024072</v>
      </c>
      <c r="G64" s="280"/>
      <c r="H64" s="280"/>
      <c r="I64" s="280"/>
      <c r="J64" s="92">
        <v>750</v>
      </c>
      <c r="K64" s="261"/>
      <c r="L64" s="34">
        <f t="shared" si="0"/>
        <v>20876.03</v>
      </c>
    </row>
    <row r="65" spans="1:12" x14ac:dyDescent="0.2">
      <c r="A65" s="30">
        <v>45929</v>
      </c>
      <c r="B65" s="233">
        <v>18</v>
      </c>
      <c r="C65" s="258">
        <v>45917</v>
      </c>
      <c r="D65" s="235" t="s">
        <v>725</v>
      </c>
      <c r="E65" s="235" t="s">
        <v>642</v>
      </c>
      <c r="F65" s="116">
        <v>2024084</v>
      </c>
      <c r="G65" s="280"/>
      <c r="H65" s="280"/>
      <c r="I65" s="280"/>
      <c r="J65" s="92">
        <v>1800</v>
      </c>
      <c r="K65" s="261"/>
      <c r="L65" s="34">
        <f t="shared" si="0"/>
        <v>19076.03</v>
      </c>
    </row>
    <row r="66" spans="1:12" x14ac:dyDescent="0.2">
      <c r="A66" s="30">
        <v>45929</v>
      </c>
      <c r="B66" s="233">
        <v>19</v>
      </c>
      <c r="C66" s="258">
        <v>45917</v>
      </c>
      <c r="D66" s="235" t="s">
        <v>725</v>
      </c>
      <c r="E66" s="235" t="s">
        <v>616</v>
      </c>
      <c r="F66" s="116">
        <v>2024085</v>
      </c>
      <c r="G66" s="280"/>
      <c r="H66" s="280"/>
      <c r="I66" s="280"/>
      <c r="J66" s="92">
        <v>1800</v>
      </c>
      <c r="K66" s="261"/>
      <c r="L66" s="34">
        <f t="shared" si="0"/>
        <v>17276.03</v>
      </c>
    </row>
    <row r="67" spans="1:12" x14ac:dyDescent="0.2">
      <c r="A67" s="30">
        <v>45929</v>
      </c>
      <c r="B67" s="233" t="s">
        <v>711</v>
      </c>
      <c r="C67" s="258">
        <v>45916</v>
      </c>
      <c r="D67" s="235" t="s">
        <v>712</v>
      </c>
      <c r="E67" s="236" t="s">
        <v>713</v>
      </c>
      <c r="F67" s="116">
        <v>2023081</v>
      </c>
      <c r="G67" s="280"/>
      <c r="H67" s="280"/>
      <c r="I67" s="280"/>
      <c r="J67" s="92">
        <v>286</v>
      </c>
      <c r="K67" s="261"/>
      <c r="L67" s="34">
        <f t="shared" si="0"/>
        <v>16990.03</v>
      </c>
    </row>
    <row r="68" spans="1:12" x14ac:dyDescent="0.2">
      <c r="A68" s="30">
        <v>45929</v>
      </c>
      <c r="B68" s="233" t="s">
        <v>694</v>
      </c>
      <c r="C68" s="258">
        <v>45916</v>
      </c>
      <c r="D68" s="235" t="s">
        <v>695</v>
      </c>
      <c r="E68" s="235" t="s">
        <v>696</v>
      </c>
      <c r="F68" s="116">
        <v>2025028</v>
      </c>
      <c r="G68" s="280"/>
      <c r="H68" s="280"/>
      <c r="I68" s="280"/>
      <c r="J68" s="92">
        <v>1150</v>
      </c>
      <c r="K68" s="261"/>
      <c r="L68" s="34">
        <f t="shared" si="0"/>
        <v>15840.03</v>
      </c>
    </row>
    <row r="69" spans="1:12" x14ac:dyDescent="0.2">
      <c r="A69" s="30">
        <v>45929</v>
      </c>
      <c r="B69" s="233" t="s">
        <v>707</v>
      </c>
      <c r="C69" s="258">
        <v>45916</v>
      </c>
      <c r="D69" s="235" t="s">
        <v>160</v>
      </c>
      <c r="E69" s="235" t="s">
        <v>706</v>
      </c>
      <c r="F69" s="116">
        <v>2025029</v>
      </c>
      <c r="G69" s="280"/>
      <c r="H69" s="280"/>
      <c r="I69" s="280"/>
      <c r="J69" s="92">
        <v>78</v>
      </c>
      <c r="K69" s="261"/>
      <c r="L69" s="34">
        <f t="shared" si="0"/>
        <v>15762.03</v>
      </c>
    </row>
    <row r="70" spans="1:12" x14ac:dyDescent="0.2">
      <c r="A70" s="30">
        <v>45929</v>
      </c>
      <c r="B70" s="233">
        <v>237</v>
      </c>
      <c r="C70" s="258">
        <v>45898</v>
      </c>
      <c r="D70" s="235" t="s">
        <v>95</v>
      </c>
      <c r="E70" s="291" t="s">
        <v>732</v>
      </c>
      <c r="F70" s="116">
        <v>2025032</v>
      </c>
      <c r="G70" s="280"/>
      <c r="H70" s="280"/>
      <c r="I70" s="280"/>
      <c r="J70" s="92">
        <v>80</v>
      </c>
      <c r="K70" s="261"/>
      <c r="L70" s="34">
        <f t="shared" si="0"/>
        <v>15682.03</v>
      </c>
    </row>
    <row r="71" spans="1:12" x14ac:dyDescent="0.2">
      <c r="A71" s="30">
        <v>45929</v>
      </c>
      <c r="B71" s="233">
        <v>98</v>
      </c>
      <c r="C71" s="258">
        <v>45808</v>
      </c>
      <c r="D71" s="235" t="s">
        <v>680</v>
      </c>
      <c r="E71" s="236" t="s">
        <v>604</v>
      </c>
      <c r="F71" s="116">
        <v>2025020</v>
      </c>
      <c r="G71" s="280"/>
      <c r="H71" s="280"/>
      <c r="I71" s="280"/>
      <c r="J71" s="92">
        <v>480</v>
      </c>
      <c r="K71" s="261"/>
      <c r="L71" s="34">
        <f t="shared" si="0"/>
        <v>15202.03</v>
      </c>
    </row>
    <row r="72" spans="1:12" x14ac:dyDescent="0.2">
      <c r="A72" s="30">
        <v>45929</v>
      </c>
      <c r="B72" s="233" t="s">
        <v>697</v>
      </c>
      <c r="C72" s="258">
        <v>45916</v>
      </c>
      <c r="D72" s="235" t="s">
        <v>698</v>
      </c>
      <c r="E72" s="284" t="s">
        <v>696</v>
      </c>
      <c r="F72" s="116">
        <v>2025028</v>
      </c>
      <c r="G72" s="280"/>
      <c r="H72" s="280"/>
      <c r="I72" s="280"/>
      <c r="J72" s="92">
        <v>2590</v>
      </c>
      <c r="K72" s="261"/>
      <c r="L72" s="34">
        <f t="shared" si="0"/>
        <v>12612.03</v>
      </c>
    </row>
    <row r="73" spans="1:12" x14ac:dyDescent="0.2">
      <c r="A73" s="30">
        <v>45929</v>
      </c>
      <c r="B73" s="233">
        <v>432</v>
      </c>
      <c r="C73" s="258">
        <v>45905</v>
      </c>
      <c r="D73" s="235" t="s">
        <v>314</v>
      </c>
      <c r="E73" s="284" t="s">
        <v>460</v>
      </c>
      <c r="F73" s="116">
        <v>2024085</v>
      </c>
      <c r="G73" s="280"/>
      <c r="H73" s="280"/>
      <c r="I73" s="280"/>
      <c r="J73" s="92">
        <v>240</v>
      </c>
      <c r="K73" s="261"/>
      <c r="L73" s="34">
        <f t="shared" si="0"/>
        <v>12372.03</v>
      </c>
    </row>
    <row r="74" spans="1:12" x14ac:dyDescent="0.2">
      <c r="A74" s="30">
        <v>45929</v>
      </c>
      <c r="B74" s="233">
        <v>26</v>
      </c>
      <c r="C74" s="234">
        <v>45919</v>
      </c>
      <c r="D74" s="235" t="s">
        <v>727</v>
      </c>
      <c r="E74" s="235" t="s">
        <v>642</v>
      </c>
      <c r="F74" s="116">
        <v>2024084</v>
      </c>
      <c r="G74" s="280"/>
      <c r="H74" s="280"/>
      <c r="I74" s="280"/>
      <c r="J74" s="92">
        <v>280</v>
      </c>
      <c r="K74" s="261"/>
      <c r="L74" s="34">
        <f t="shared" si="0"/>
        <v>12092.03</v>
      </c>
    </row>
    <row r="75" spans="1:12" x14ac:dyDescent="0.2">
      <c r="A75" s="30">
        <v>45929</v>
      </c>
      <c r="B75" s="233">
        <v>27</v>
      </c>
      <c r="C75" s="234">
        <v>45919</v>
      </c>
      <c r="D75" s="235" t="s">
        <v>727</v>
      </c>
      <c r="E75" s="235" t="s">
        <v>616</v>
      </c>
      <c r="F75" s="116">
        <v>2024085</v>
      </c>
      <c r="G75" s="280"/>
      <c r="H75" s="280"/>
      <c r="I75" s="280"/>
      <c r="J75" s="92">
        <v>560</v>
      </c>
      <c r="K75" s="261"/>
      <c r="L75" s="34">
        <f t="shared" si="0"/>
        <v>11532.03</v>
      </c>
    </row>
    <row r="76" spans="1:12" ht="25.5" x14ac:dyDescent="0.2">
      <c r="A76" s="30">
        <v>45929</v>
      </c>
      <c r="B76" s="233" t="s">
        <v>690</v>
      </c>
      <c r="C76" s="234">
        <v>45916</v>
      </c>
      <c r="D76" s="235" t="s">
        <v>328</v>
      </c>
      <c r="E76" s="116" t="s">
        <v>329</v>
      </c>
      <c r="F76" s="116">
        <v>2023081</v>
      </c>
      <c r="G76" s="280"/>
      <c r="H76" s="280"/>
      <c r="I76" s="280"/>
      <c r="J76" s="92">
        <v>78</v>
      </c>
      <c r="K76" s="261"/>
      <c r="L76" s="34">
        <f t="shared" si="0"/>
        <v>11454.03</v>
      </c>
    </row>
    <row r="77" spans="1:12" x14ac:dyDescent="0.2">
      <c r="A77" s="30">
        <v>45929</v>
      </c>
      <c r="B77" s="233" t="s">
        <v>699</v>
      </c>
      <c r="C77" s="234">
        <v>45916</v>
      </c>
      <c r="D77" s="235" t="s">
        <v>700</v>
      </c>
      <c r="E77" s="235" t="s">
        <v>696</v>
      </c>
      <c r="F77" s="116">
        <v>2025028</v>
      </c>
      <c r="G77" s="280"/>
      <c r="H77" s="280"/>
      <c r="I77" s="280"/>
      <c r="J77" s="92">
        <v>1438</v>
      </c>
      <c r="K77" s="261"/>
      <c r="L77" s="34">
        <f t="shared" si="0"/>
        <v>10016.030000000001</v>
      </c>
    </row>
    <row r="78" spans="1:12" ht="25.5" x14ac:dyDescent="0.2">
      <c r="A78" s="30">
        <v>45929</v>
      </c>
      <c r="B78" s="233" t="s">
        <v>719</v>
      </c>
      <c r="C78" s="234">
        <v>45918</v>
      </c>
      <c r="D78" s="235" t="s">
        <v>331</v>
      </c>
      <c r="E78" s="116" t="s">
        <v>329</v>
      </c>
      <c r="F78" s="116">
        <v>2023081</v>
      </c>
      <c r="G78" s="280"/>
      <c r="H78" s="280"/>
      <c r="I78" s="280"/>
      <c r="J78" s="92">
        <v>398</v>
      </c>
      <c r="K78" s="261"/>
      <c r="L78" s="34">
        <f t="shared" si="0"/>
        <v>9618.0300000000007</v>
      </c>
    </row>
    <row r="79" spans="1:12" x14ac:dyDescent="0.2">
      <c r="A79" s="30">
        <v>45929</v>
      </c>
      <c r="B79" s="233">
        <v>21</v>
      </c>
      <c r="C79" s="234">
        <v>45801</v>
      </c>
      <c r="D79" s="235" t="s">
        <v>453</v>
      </c>
      <c r="E79" s="236" t="s">
        <v>467</v>
      </c>
      <c r="F79" s="116">
        <v>2025007</v>
      </c>
      <c r="G79" s="280"/>
      <c r="H79" s="280"/>
      <c r="I79" s="280"/>
      <c r="J79" s="92">
        <v>499.2</v>
      </c>
      <c r="K79" s="261"/>
      <c r="L79" s="34">
        <f t="shared" si="0"/>
        <v>9118.83</v>
      </c>
    </row>
    <row r="80" spans="1:12" x14ac:dyDescent="0.2">
      <c r="A80" s="30">
        <v>45929</v>
      </c>
      <c r="B80" s="233">
        <v>6</v>
      </c>
      <c r="C80" s="234">
        <v>45919</v>
      </c>
      <c r="D80" s="235" t="s">
        <v>361</v>
      </c>
      <c r="E80" s="235" t="s">
        <v>642</v>
      </c>
      <c r="F80" s="116">
        <v>2024084</v>
      </c>
      <c r="G80" s="280"/>
      <c r="H80" s="280"/>
      <c r="I80" s="280"/>
      <c r="J80" s="92">
        <v>1760</v>
      </c>
      <c r="K80" s="261"/>
      <c r="L80" s="34">
        <f t="shared" si="0"/>
        <v>7358.83</v>
      </c>
    </row>
    <row r="81" spans="1:12" x14ac:dyDescent="0.2">
      <c r="A81" s="30">
        <v>45929</v>
      </c>
      <c r="B81" s="233">
        <v>7</v>
      </c>
      <c r="C81" s="234">
        <v>45919</v>
      </c>
      <c r="D81" s="235" t="s">
        <v>361</v>
      </c>
      <c r="E81" s="284" t="s">
        <v>616</v>
      </c>
      <c r="F81" s="116">
        <v>2024085</v>
      </c>
      <c r="G81" s="280"/>
      <c r="H81" s="280"/>
      <c r="I81" s="280"/>
      <c r="J81" s="92">
        <v>2080</v>
      </c>
      <c r="K81" s="261"/>
      <c r="L81" s="34">
        <f t="shared" si="0"/>
        <v>5278.83</v>
      </c>
    </row>
    <row r="82" spans="1:12" x14ac:dyDescent="0.2">
      <c r="A82" s="30">
        <v>45929</v>
      </c>
      <c r="B82" s="233">
        <v>261</v>
      </c>
      <c r="C82" s="234">
        <v>45925</v>
      </c>
      <c r="D82" s="235" t="s">
        <v>735</v>
      </c>
      <c r="E82" s="284" t="s">
        <v>544</v>
      </c>
      <c r="F82" s="116">
        <v>2024064</v>
      </c>
      <c r="G82" s="280"/>
      <c r="H82" s="280"/>
      <c r="I82" s="280"/>
      <c r="J82" s="92">
        <v>1615</v>
      </c>
      <c r="K82" s="261"/>
      <c r="L82" s="34">
        <f t="shared" si="0"/>
        <v>3663.83</v>
      </c>
    </row>
    <row r="83" spans="1:12" x14ac:dyDescent="0.2">
      <c r="A83" s="30">
        <v>45929</v>
      </c>
      <c r="B83" s="233" t="s">
        <v>688</v>
      </c>
      <c r="C83" s="234">
        <v>45916</v>
      </c>
      <c r="D83" s="235" t="s">
        <v>689</v>
      </c>
      <c r="E83" s="284" t="s">
        <v>480</v>
      </c>
      <c r="F83" s="116">
        <v>2024064</v>
      </c>
      <c r="G83" s="280"/>
      <c r="H83" s="280"/>
      <c r="I83" s="280"/>
      <c r="J83" s="92">
        <v>158</v>
      </c>
      <c r="K83" s="261"/>
      <c r="L83" s="34">
        <f t="shared" si="0"/>
        <v>3505.83</v>
      </c>
    </row>
    <row r="84" spans="1:12" x14ac:dyDescent="0.2">
      <c r="A84" s="30">
        <v>45929</v>
      </c>
      <c r="B84" s="233" t="s">
        <v>701</v>
      </c>
      <c r="C84" s="234">
        <v>45916</v>
      </c>
      <c r="D84" s="235" t="s">
        <v>702</v>
      </c>
      <c r="E84" s="284" t="s">
        <v>696</v>
      </c>
      <c r="F84" s="116">
        <v>2025028</v>
      </c>
      <c r="G84" s="280"/>
      <c r="H84" s="280"/>
      <c r="I84" s="280"/>
      <c r="J84" s="92">
        <v>3214</v>
      </c>
      <c r="K84" s="261"/>
      <c r="L84" s="34">
        <f t="shared" si="0"/>
        <v>291.83</v>
      </c>
    </row>
    <row r="85" spans="1:12" x14ac:dyDescent="0.2">
      <c r="A85" s="30">
        <v>45929</v>
      </c>
      <c r="B85" s="233" t="s">
        <v>720</v>
      </c>
      <c r="C85" s="234">
        <v>45924</v>
      </c>
      <c r="D85" s="235" t="s">
        <v>139</v>
      </c>
      <c r="E85" s="235" t="s">
        <v>696</v>
      </c>
      <c r="F85" s="116">
        <v>2025028</v>
      </c>
      <c r="G85" s="280"/>
      <c r="H85" s="280"/>
      <c r="I85" s="280"/>
      <c r="J85" s="92">
        <v>1930</v>
      </c>
      <c r="K85" s="261"/>
      <c r="L85" s="34">
        <f t="shared" si="0"/>
        <v>-1638.17</v>
      </c>
    </row>
    <row r="86" spans="1:12" x14ac:dyDescent="0.2">
      <c r="A86" s="30">
        <v>45929</v>
      </c>
      <c r="B86" s="233" t="s">
        <v>703</v>
      </c>
      <c r="C86" s="234">
        <v>45916</v>
      </c>
      <c r="D86" s="235" t="s">
        <v>704</v>
      </c>
      <c r="E86" s="235" t="s">
        <v>696</v>
      </c>
      <c r="F86" s="116">
        <v>2025028</v>
      </c>
      <c r="G86" s="280"/>
      <c r="H86" s="280"/>
      <c r="I86" s="280"/>
      <c r="J86" s="92">
        <v>718</v>
      </c>
      <c r="K86" s="261"/>
      <c r="L86" s="34">
        <f t="shared" si="0"/>
        <v>-2356.17</v>
      </c>
    </row>
    <row r="87" spans="1:12" x14ac:dyDescent="0.2">
      <c r="A87" s="30">
        <v>45929</v>
      </c>
      <c r="B87" s="233">
        <v>39</v>
      </c>
      <c r="C87" s="234">
        <v>45924</v>
      </c>
      <c r="D87" s="235" t="s">
        <v>388</v>
      </c>
      <c r="E87" s="235" t="s">
        <v>616</v>
      </c>
      <c r="F87" s="116">
        <v>2024084</v>
      </c>
      <c r="G87" s="280"/>
      <c r="H87" s="280"/>
      <c r="I87" s="280"/>
      <c r="J87" s="92">
        <v>300</v>
      </c>
      <c r="K87" s="261"/>
      <c r="L87" s="34">
        <f t="shared" si="0"/>
        <v>-2656.17</v>
      </c>
    </row>
    <row r="88" spans="1:12" x14ac:dyDescent="0.2">
      <c r="A88" s="30">
        <v>45929</v>
      </c>
      <c r="B88" s="233">
        <v>40</v>
      </c>
      <c r="C88" s="234">
        <v>45924</v>
      </c>
      <c r="D88" s="235" t="s">
        <v>388</v>
      </c>
      <c r="E88" s="235" t="s">
        <v>728</v>
      </c>
      <c r="F88" s="116">
        <v>2025044</v>
      </c>
      <c r="G88" s="280"/>
      <c r="H88" s="280"/>
      <c r="I88" s="280"/>
      <c r="J88" s="92">
        <v>200</v>
      </c>
      <c r="K88" s="261"/>
      <c r="L88" s="34">
        <f t="shared" si="0"/>
        <v>-2856.17</v>
      </c>
    </row>
    <row r="89" spans="1:12" x14ac:dyDescent="0.2">
      <c r="A89" s="30">
        <v>45929</v>
      </c>
      <c r="B89" s="233">
        <v>41</v>
      </c>
      <c r="C89" s="234">
        <v>45924</v>
      </c>
      <c r="D89" s="235" t="s">
        <v>388</v>
      </c>
      <c r="E89" s="235" t="s">
        <v>729</v>
      </c>
      <c r="F89" s="116">
        <v>2025024</v>
      </c>
      <c r="G89" s="280"/>
      <c r="H89" s="280"/>
      <c r="I89" s="280"/>
      <c r="J89" s="92">
        <v>350</v>
      </c>
      <c r="K89" s="261"/>
      <c r="L89" s="34">
        <f t="shared" si="0"/>
        <v>-3206.17</v>
      </c>
    </row>
    <row r="90" spans="1:12" x14ac:dyDescent="0.2">
      <c r="A90" s="30">
        <v>45929</v>
      </c>
      <c r="B90" s="233">
        <v>42</v>
      </c>
      <c r="C90" s="234">
        <v>45924</v>
      </c>
      <c r="D90" s="235" t="s">
        <v>388</v>
      </c>
      <c r="E90" s="235" t="s">
        <v>730</v>
      </c>
      <c r="F90" s="116">
        <v>2025052</v>
      </c>
      <c r="G90" s="280"/>
      <c r="H90" s="280"/>
      <c r="I90" s="280"/>
      <c r="J90" s="92">
        <v>400</v>
      </c>
      <c r="K90" s="261"/>
      <c r="L90" s="34">
        <f t="shared" si="0"/>
        <v>-3606.17</v>
      </c>
    </row>
    <row r="91" spans="1:12" x14ac:dyDescent="0.2">
      <c r="A91" s="30">
        <v>45929</v>
      </c>
      <c r="B91" s="233">
        <v>43</v>
      </c>
      <c r="C91" s="234">
        <v>45924</v>
      </c>
      <c r="D91" s="235" t="s">
        <v>388</v>
      </c>
      <c r="E91" s="235" t="s">
        <v>731</v>
      </c>
      <c r="F91" s="116" t="s">
        <v>81</v>
      </c>
      <c r="G91" s="280"/>
      <c r="H91" s="280"/>
      <c r="I91" s="280"/>
      <c r="J91" s="92">
        <v>2000</v>
      </c>
      <c r="K91" s="261"/>
      <c r="L91" s="34">
        <f t="shared" si="0"/>
        <v>-5606.17</v>
      </c>
    </row>
    <row r="92" spans="1:12" x14ac:dyDescent="0.2">
      <c r="A92" s="30">
        <v>45929</v>
      </c>
      <c r="B92" s="233" t="s">
        <v>691</v>
      </c>
      <c r="C92" s="234">
        <v>45916</v>
      </c>
      <c r="D92" s="235" t="s">
        <v>692</v>
      </c>
      <c r="E92" s="235" t="s">
        <v>616</v>
      </c>
      <c r="F92" s="116">
        <v>2024085</v>
      </c>
      <c r="G92" s="280"/>
      <c r="H92" s="280"/>
      <c r="I92" s="280"/>
      <c r="J92" s="92">
        <v>220</v>
      </c>
      <c r="K92" s="261"/>
      <c r="L92" s="34">
        <f t="shared" si="0"/>
        <v>-5826.17</v>
      </c>
    </row>
    <row r="93" spans="1:12" x14ac:dyDescent="0.2">
      <c r="A93" s="30">
        <v>45929</v>
      </c>
      <c r="B93" s="233" t="s">
        <v>693</v>
      </c>
      <c r="C93" s="234">
        <v>45916</v>
      </c>
      <c r="D93" s="235" t="s">
        <v>692</v>
      </c>
      <c r="E93" s="235" t="s">
        <v>642</v>
      </c>
      <c r="F93" s="116">
        <v>2024084</v>
      </c>
      <c r="G93" s="280"/>
      <c r="H93" s="280"/>
      <c r="I93" s="280"/>
      <c r="J93" s="92">
        <v>220</v>
      </c>
      <c r="K93" s="261"/>
      <c r="L93" s="34">
        <f t="shared" si="0"/>
        <v>-6046.17</v>
      </c>
    </row>
    <row r="94" spans="1:12" x14ac:dyDescent="0.2">
      <c r="A94" s="30">
        <v>45929</v>
      </c>
      <c r="B94" s="233" t="s">
        <v>714</v>
      </c>
      <c r="C94" s="234">
        <v>45916</v>
      </c>
      <c r="D94" s="235" t="s">
        <v>610</v>
      </c>
      <c r="E94" s="295" t="s">
        <v>713</v>
      </c>
      <c r="F94" s="116">
        <v>2023081</v>
      </c>
      <c r="G94" s="280"/>
      <c r="H94" s="280"/>
      <c r="I94" s="280"/>
      <c r="J94" s="92">
        <v>318</v>
      </c>
      <c r="K94" s="261"/>
      <c r="L94" s="34">
        <f t="shared" si="0"/>
        <v>-6364.17</v>
      </c>
    </row>
    <row r="95" spans="1:12" x14ac:dyDescent="0.2">
      <c r="A95" s="30">
        <v>45929</v>
      </c>
      <c r="B95" s="233">
        <v>35</v>
      </c>
      <c r="C95" s="234">
        <v>45911</v>
      </c>
      <c r="D95" s="235" t="s">
        <v>721</v>
      </c>
      <c r="E95" s="284" t="s">
        <v>616</v>
      </c>
      <c r="F95" s="116">
        <v>2024085</v>
      </c>
      <c r="G95" s="280"/>
      <c r="H95" s="280"/>
      <c r="I95" s="280"/>
      <c r="J95" s="92">
        <v>1500</v>
      </c>
      <c r="K95" s="261"/>
      <c r="L95" s="34">
        <f t="shared" si="0"/>
        <v>-7864.17</v>
      </c>
    </row>
    <row r="96" spans="1:12" x14ac:dyDescent="0.2">
      <c r="A96" s="30">
        <v>45929</v>
      </c>
      <c r="B96" s="233" t="s">
        <v>705</v>
      </c>
      <c r="C96" s="234">
        <v>45916</v>
      </c>
      <c r="D96" s="235" t="s">
        <v>123</v>
      </c>
      <c r="E96" s="235" t="s">
        <v>706</v>
      </c>
      <c r="F96" s="116">
        <v>2025029</v>
      </c>
      <c r="G96" s="280"/>
      <c r="H96" s="280"/>
      <c r="I96" s="280"/>
      <c r="J96" s="92">
        <v>158</v>
      </c>
      <c r="K96" s="261"/>
      <c r="L96" s="34">
        <f t="shared" si="0"/>
        <v>-8022.17</v>
      </c>
    </row>
    <row r="97" spans="1:13" x14ac:dyDescent="0.2">
      <c r="A97" s="30">
        <v>45929</v>
      </c>
      <c r="B97" s="233">
        <v>9</v>
      </c>
      <c r="C97" s="234">
        <v>45917</v>
      </c>
      <c r="D97" s="235" t="s">
        <v>723</v>
      </c>
      <c r="E97" s="116" t="s">
        <v>724</v>
      </c>
      <c r="F97" s="116">
        <v>2023081</v>
      </c>
      <c r="G97" s="280"/>
      <c r="H97" s="280"/>
      <c r="I97" s="280"/>
      <c r="J97" s="92">
        <v>400</v>
      </c>
      <c r="K97" s="261"/>
      <c r="L97" s="34">
        <f t="shared" si="0"/>
        <v>-8422.17</v>
      </c>
    </row>
    <row r="98" spans="1:13" x14ac:dyDescent="0.2">
      <c r="A98" s="30">
        <v>45929</v>
      </c>
      <c r="B98" s="233">
        <v>14</v>
      </c>
      <c r="C98" s="234">
        <v>45918</v>
      </c>
      <c r="D98" s="235" t="s">
        <v>726</v>
      </c>
      <c r="E98" s="284" t="s">
        <v>616</v>
      </c>
      <c r="F98" s="116">
        <v>2024085</v>
      </c>
      <c r="G98" s="280"/>
      <c r="H98" s="280"/>
      <c r="I98" s="280"/>
      <c r="J98" s="92">
        <v>280</v>
      </c>
      <c r="K98" s="261"/>
      <c r="L98" s="34">
        <f t="shared" si="0"/>
        <v>-8702.17</v>
      </c>
    </row>
    <row r="99" spans="1:13" x14ac:dyDescent="0.2">
      <c r="A99" s="30">
        <v>45929</v>
      </c>
      <c r="B99" s="233">
        <v>4</v>
      </c>
      <c r="C99" s="234">
        <v>45860</v>
      </c>
      <c r="D99" s="235" t="s">
        <v>641</v>
      </c>
      <c r="E99" s="291" t="s">
        <v>642</v>
      </c>
      <c r="F99" s="116">
        <v>2024084</v>
      </c>
      <c r="G99" s="280"/>
      <c r="H99" s="280"/>
      <c r="I99" s="280"/>
      <c r="J99" s="92">
        <v>420</v>
      </c>
      <c r="K99" s="261"/>
      <c r="L99" s="34">
        <f t="shared" si="0"/>
        <v>-9122.17</v>
      </c>
    </row>
    <row r="100" spans="1:13" x14ac:dyDescent="0.2">
      <c r="A100" s="30">
        <v>45929</v>
      </c>
      <c r="B100" s="233">
        <v>5</v>
      </c>
      <c r="C100" s="234">
        <v>45860</v>
      </c>
      <c r="D100" s="235" t="s">
        <v>641</v>
      </c>
      <c r="E100" s="284" t="s">
        <v>616</v>
      </c>
      <c r="F100" s="116">
        <v>2024085</v>
      </c>
      <c r="G100" s="280"/>
      <c r="H100" s="280"/>
      <c r="I100" s="280"/>
      <c r="J100" s="92">
        <v>560</v>
      </c>
      <c r="K100" s="261"/>
      <c r="L100" s="34">
        <f t="shared" si="0"/>
        <v>-9682.17</v>
      </c>
    </row>
    <row r="101" spans="1:13" x14ac:dyDescent="0.2">
      <c r="A101" s="22"/>
      <c r="B101" s="23"/>
      <c r="C101" s="24"/>
      <c r="D101" s="22"/>
      <c r="E101" s="22"/>
      <c r="F101" s="22"/>
      <c r="G101" s="25"/>
      <c r="H101" s="25"/>
      <c r="I101" s="25"/>
      <c r="J101" s="26"/>
      <c r="K101" s="42"/>
      <c r="L101" s="34">
        <f t="shared" si="0"/>
        <v>-9682.17</v>
      </c>
    </row>
    <row r="102" spans="1:13" x14ac:dyDescent="0.2">
      <c r="A102" s="95"/>
      <c r="B102" s="96"/>
      <c r="C102" s="97"/>
      <c r="D102" s="98"/>
      <c r="E102" s="98"/>
      <c r="F102" s="99"/>
      <c r="G102" s="100"/>
      <c r="H102" s="100"/>
      <c r="I102" s="100"/>
      <c r="J102" s="101"/>
      <c r="K102" s="102"/>
      <c r="L102" s="34">
        <f t="shared" si="0"/>
        <v>-9682.17</v>
      </c>
      <c r="M102" s="136"/>
    </row>
  </sheetData>
  <pageMargins left="0.70866141732283472" right="0.70866141732283472" top="0.74803149606299213" bottom="0.74803149606299213" header="0.31496062992125984" footer="0.31496062992125984"/>
  <pageSetup paperSize="9" scale="64" fitToHeight="0" orientation="landscape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AA22-68C5-4B35-99B9-F4066F61B415}">
  <sheetPr>
    <pageSetUpPr fitToPage="1"/>
  </sheetPr>
  <dimension ref="A1:L14"/>
  <sheetViews>
    <sheetView zoomScaleNormal="100" workbookViewId="0">
      <selection activeCell="D29" sqref="D29"/>
    </sheetView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37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/>
    </row>
    <row r="7" spans="1:12" x14ac:dyDescent="0.2">
      <c r="A7" s="24"/>
      <c r="B7" s="71"/>
      <c r="C7" s="78"/>
      <c r="D7" s="72"/>
      <c r="E7" s="67"/>
      <c r="F7" s="22"/>
      <c r="G7" s="22"/>
      <c r="H7" s="22"/>
      <c r="I7" s="22"/>
      <c r="J7" s="94"/>
      <c r="K7" s="94"/>
      <c r="L7" s="35"/>
    </row>
    <row r="8" spans="1:12" x14ac:dyDescent="0.2">
      <c r="A8" s="24"/>
      <c r="B8" s="22"/>
      <c r="C8" s="24"/>
      <c r="D8" s="22"/>
      <c r="E8" s="22"/>
      <c r="F8" s="22"/>
      <c r="G8" s="25"/>
      <c r="H8" s="25"/>
      <c r="I8" s="25"/>
      <c r="J8" s="42"/>
      <c r="K8" s="7"/>
      <c r="L8" s="35"/>
    </row>
    <row r="9" spans="1:12" x14ac:dyDescent="0.2">
      <c r="A9" s="24"/>
      <c r="B9" s="71"/>
      <c r="C9" s="78"/>
      <c r="D9" s="72"/>
      <c r="E9" s="67"/>
      <c r="F9" s="22"/>
      <c r="G9" s="22"/>
      <c r="H9" s="22"/>
      <c r="I9" s="22"/>
      <c r="J9" s="94"/>
      <c r="K9" s="94"/>
      <c r="L9" s="35"/>
    </row>
    <row r="10" spans="1:12" x14ac:dyDescent="0.2">
      <c r="A10" s="30"/>
      <c r="B10" s="63"/>
      <c r="C10" s="64"/>
      <c r="D10" s="50" t="s">
        <v>12</v>
      </c>
      <c r="E10" s="50"/>
      <c r="F10" s="50"/>
      <c r="G10" s="51"/>
      <c r="H10" s="51"/>
      <c r="I10" s="51"/>
      <c r="J10" s="53"/>
      <c r="K10" s="53"/>
      <c r="L10" s="34">
        <f>L6+(SUM(K6:K10)-SUM(J6:J10))</f>
        <v>0</v>
      </c>
    </row>
    <row r="11" spans="1:12" x14ac:dyDescent="0.2">
      <c r="L11" s="65"/>
    </row>
    <row r="12" spans="1:12" x14ac:dyDescent="0.2">
      <c r="L12" s="54"/>
    </row>
    <row r="13" spans="1:12" x14ac:dyDescent="0.2">
      <c r="L13" s="65"/>
    </row>
    <row r="14" spans="1:12" x14ac:dyDescent="0.2">
      <c r="L14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63CD-6AEF-414C-8AD8-3A9B8585B847}">
  <sheetPr>
    <pageSetUpPr fitToPage="1"/>
  </sheetPr>
  <dimension ref="A1:N57"/>
  <sheetViews>
    <sheetView topLeftCell="A22" zoomScaleNormal="100" workbookViewId="0">
      <selection activeCell="L54" sqref="L54"/>
    </sheetView>
  </sheetViews>
  <sheetFormatPr defaultRowHeight="12.75" x14ac:dyDescent="0.2"/>
  <cols>
    <col min="1" max="1" width="11.42578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5.42578125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36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'Settembre 25'!L54</f>
        <v>39818.589999999997</v>
      </c>
    </row>
    <row r="7" spans="1:12" x14ac:dyDescent="0.2">
      <c r="A7" s="84"/>
      <c r="B7" s="82"/>
      <c r="C7" s="80"/>
      <c r="D7" s="84"/>
      <c r="E7" s="22"/>
      <c r="F7" s="79"/>
      <c r="G7" s="25"/>
      <c r="H7" s="25"/>
      <c r="I7" s="25"/>
      <c r="J7" s="26"/>
      <c r="K7" s="27"/>
      <c r="L7" s="34">
        <f>+L6+K7-J7</f>
        <v>39818.589999999997</v>
      </c>
    </row>
    <row r="8" spans="1:12" x14ac:dyDescent="0.2">
      <c r="A8" s="192">
        <v>45930</v>
      </c>
      <c r="B8" s="195"/>
      <c r="C8" s="174"/>
      <c r="D8" s="194"/>
      <c r="E8" s="111" t="s">
        <v>21</v>
      </c>
      <c r="F8" s="111"/>
      <c r="G8" s="112"/>
      <c r="H8" s="112"/>
      <c r="I8" s="112"/>
      <c r="J8" s="196">
        <v>1750</v>
      </c>
      <c r="K8" s="197"/>
      <c r="L8" s="34">
        <f t="shared" ref="L8:L54" si="0">+L7+K8-J8</f>
        <v>38068.589999999997</v>
      </c>
    </row>
    <row r="9" spans="1:12" x14ac:dyDescent="0.2">
      <c r="A9" s="192">
        <v>45930</v>
      </c>
      <c r="B9" s="195"/>
      <c r="C9" s="174"/>
      <c r="D9" s="194"/>
      <c r="E9" s="111" t="s">
        <v>21</v>
      </c>
      <c r="F9" s="111"/>
      <c r="G9" s="112"/>
      <c r="H9" s="112"/>
      <c r="I9" s="112"/>
      <c r="J9" s="196">
        <v>51.75</v>
      </c>
      <c r="K9" s="197"/>
      <c r="L9" s="34">
        <f t="shared" si="0"/>
        <v>38016.839999999997</v>
      </c>
    </row>
    <row r="10" spans="1:12" x14ac:dyDescent="0.2">
      <c r="A10" s="24"/>
      <c r="B10" s="139"/>
      <c r="C10" s="138"/>
      <c r="D10" s="41"/>
      <c r="E10" s="22"/>
      <c r="F10" s="22"/>
      <c r="G10" s="25"/>
      <c r="H10" s="25"/>
      <c r="I10" s="25"/>
      <c r="J10" s="140"/>
      <c r="K10" s="46"/>
      <c r="L10" s="34">
        <f t="shared" si="0"/>
        <v>38016.839999999997</v>
      </c>
    </row>
    <row r="11" spans="1:12" x14ac:dyDescent="0.2">
      <c r="A11" s="192">
        <v>45930</v>
      </c>
      <c r="B11" s="195"/>
      <c r="C11" s="174"/>
      <c r="D11" s="194"/>
      <c r="E11" s="111" t="s">
        <v>22</v>
      </c>
      <c r="F11" s="111"/>
      <c r="G11" s="112"/>
      <c r="H11" s="112"/>
      <c r="I11" s="112"/>
      <c r="J11" s="196">
        <v>25.2</v>
      </c>
      <c r="K11" s="197"/>
      <c r="L11" s="34">
        <f t="shared" si="0"/>
        <v>37991.64</v>
      </c>
    </row>
    <row r="12" spans="1:12" x14ac:dyDescent="0.2">
      <c r="A12" s="24"/>
      <c r="B12" s="138"/>
      <c r="C12" s="138"/>
      <c r="D12" s="41"/>
      <c r="E12" s="22"/>
      <c r="F12" s="22"/>
      <c r="G12" s="25"/>
      <c r="H12" s="25"/>
      <c r="I12" s="25"/>
      <c r="J12" s="156"/>
      <c r="K12" s="41"/>
      <c r="L12" s="34">
        <f t="shared" si="0"/>
        <v>37991.64</v>
      </c>
    </row>
    <row r="13" spans="1:12" x14ac:dyDescent="0.2">
      <c r="A13" s="192">
        <v>45930</v>
      </c>
      <c r="B13" s="108"/>
      <c r="C13" s="109"/>
      <c r="D13" s="110"/>
      <c r="E13" s="111" t="s">
        <v>232</v>
      </c>
      <c r="F13" s="111" t="s">
        <v>19</v>
      </c>
      <c r="G13" s="112"/>
      <c r="H13" s="112"/>
      <c r="I13" s="112"/>
      <c r="J13" s="122">
        <v>3</v>
      </c>
      <c r="K13" s="122"/>
      <c r="L13" s="34">
        <f t="shared" si="0"/>
        <v>37988.639999999999</v>
      </c>
    </row>
    <row r="14" spans="1:12" x14ac:dyDescent="0.2">
      <c r="A14" s="138"/>
      <c r="B14" s="179"/>
      <c r="C14" s="171"/>
      <c r="D14" s="172"/>
      <c r="E14" s="57"/>
      <c r="F14" s="22"/>
      <c r="G14" s="146"/>
      <c r="H14" s="147"/>
      <c r="I14" s="147"/>
      <c r="J14" s="173"/>
      <c r="K14" s="42"/>
      <c r="L14" s="34">
        <f t="shared" si="0"/>
        <v>37988.639999999999</v>
      </c>
    </row>
    <row r="15" spans="1:12" x14ac:dyDescent="0.2">
      <c r="A15" s="127">
        <v>45933</v>
      </c>
      <c r="B15" s="128"/>
      <c r="C15" s="127"/>
      <c r="D15" s="129" t="s">
        <v>17</v>
      </c>
      <c r="E15" s="129" t="s">
        <v>754</v>
      </c>
      <c r="F15" s="129" t="s">
        <v>19</v>
      </c>
      <c r="G15" s="130"/>
      <c r="H15" s="130"/>
      <c r="I15" s="130"/>
      <c r="J15" s="131">
        <v>20783</v>
      </c>
      <c r="K15" s="132"/>
      <c r="L15" s="34">
        <f t="shared" si="0"/>
        <v>17205.64</v>
      </c>
    </row>
    <row r="16" spans="1:12" x14ac:dyDescent="0.2">
      <c r="A16" s="123"/>
      <c r="B16" s="152"/>
      <c r="C16" s="123"/>
      <c r="D16" s="45"/>
      <c r="E16" s="45"/>
      <c r="F16" s="45"/>
      <c r="G16" s="76"/>
      <c r="H16" s="76"/>
      <c r="I16" s="76"/>
      <c r="J16" s="77"/>
      <c r="K16" s="124"/>
      <c r="L16" s="34">
        <f t="shared" si="0"/>
        <v>17205.64</v>
      </c>
    </row>
    <row r="17" spans="1:12" x14ac:dyDescent="0.2">
      <c r="A17" s="121">
        <v>45933</v>
      </c>
      <c r="B17" s="108"/>
      <c r="C17" s="109"/>
      <c r="D17" s="110"/>
      <c r="E17" s="111" t="s">
        <v>15</v>
      </c>
      <c r="F17" s="111" t="s">
        <v>16</v>
      </c>
      <c r="G17" s="112"/>
      <c r="H17" s="112"/>
      <c r="I17" s="112"/>
      <c r="J17" s="122">
        <v>9.36</v>
      </c>
      <c r="K17" s="122"/>
      <c r="L17" s="34">
        <f t="shared" si="0"/>
        <v>17196.28</v>
      </c>
    </row>
    <row r="18" spans="1:12" x14ac:dyDescent="0.2">
      <c r="A18" s="123"/>
      <c r="B18" s="152"/>
      <c r="C18" s="123"/>
      <c r="D18" s="45"/>
      <c r="E18" s="45"/>
      <c r="F18" s="45"/>
      <c r="G18" s="76"/>
      <c r="H18" s="76"/>
      <c r="I18" s="76"/>
      <c r="J18" s="77"/>
      <c r="K18" s="124"/>
      <c r="L18" s="34">
        <f t="shared" si="0"/>
        <v>17196.28</v>
      </c>
    </row>
    <row r="19" spans="1:12" x14ac:dyDescent="0.2">
      <c r="A19" s="113">
        <v>45944</v>
      </c>
      <c r="B19" s="276" t="s">
        <v>755</v>
      </c>
      <c r="C19" s="190">
        <v>45931</v>
      </c>
      <c r="D19" s="191" t="s">
        <v>416</v>
      </c>
      <c r="E19" s="308" t="s">
        <v>13</v>
      </c>
      <c r="F19" s="28">
        <v>2023033</v>
      </c>
      <c r="G19" s="31"/>
      <c r="H19" s="31"/>
      <c r="I19" s="31"/>
      <c r="J19" s="120"/>
      <c r="K19" s="120">
        <v>23200</v>
      </c>
      <c r="L19" s="34">
        <f t="shared" si="0"/>
        <v>40396.28</v>
      </c>
    </row>
    <row r="20" spans="1:12" x14ac:dyDescent="0.2">
      <c r="A20" s="123"/>
      <c r="B20" s="38"/>
      <c r="C20" s="66"/>
      <c r="D20" s="40"/>
      <c r="E20" s="22"/>
      <c r="F20" s="22"/>
      <c r="G20" s="25"/>
      <c r="H20" s="25"/>
      <c r="I20" s="25"/>
      <c r="J20" s="124"/>
      <c r="K20" s="124"/>
      <c r="L20" s="34">
        <f t="shared" si="0"/>
        <v>40396.28</v>
      </c>
    </row>
    <row r="21" spans="1:12" x14ac:dyDescent="0.2">
      <c r="A21" s="192">
        <v>45946</v>
      </c>
      <c r="B21" s="251"/>
      <c r="C21" s="192"/>
      <c r="D21" s="111"/>
      <c r="E21" s="111" t="s">
        <v>190</v>
      </c>
      <c r="F21" s="111" t="s">
        <v>191</v>
      </c>
      <c r="G21" s="112"/>
      <c r="H21" s="112"/>
      <c r="I21" s="112"/>
      <c r="J21" s="252">
        <v>4175</v>
      </c>
      <c r="K21" s="253"/>
      <c r="L21" s="34">
        <f t="shared" si="0"/>
        <v>36221.279999999999</v>
      </c>
    </row>
    <row r="22" spans="1:12" x14ac:dyDescent="0.2">
      <c r="A22" s="24"/>
      <c r="B22" s="135"/>
      <c r="C22" s="86"/>
      <c r="D22" s="87"/>
      <c r="E22" s="22"/>
      <c r="F22" s="22"/>
      <c r="G22" s="25"/>
      <c r="H22" s="25"/>
      <c r="I22" s="25"/>
      <c r="J22" s="27"/>
      <c r="K22" s="27"/>
      <c r="L22" s="34">
        <f t="shared" si="0"/>
        <v>36221.279999999999</v>
      </c>
    </row>
    <row r="23" spans="1:12" x14ac:dyDescent="0.2">
      <c r="A23" s="192">
        <v>45946</v>
      </c>
      <c r="B23" s="251"/>
      <c r="C23" s="192"/>
      <c r="D23" s="111"/>
      <c r="E23" s="111" t="s">
        <v>190</v>
      </c>
      <c r="F23" s="111" t="s">
        <v>191</v>
      </c>
      <c r="G23" s="112"/>
      <c r="H23" s="112"/>
      <c r="I23" s="112"/>
      <c r="J23" s="252">
        <v>52.98</v>
      </c>
      <c r="K23" s="253"/>
      <c r="L23" s="34">
        <f t="shared" si="0"/>
        <v>36168.300000000003</v>
      </c>
    </row>
    <row r="24" spans="1:12" x14ac:dyDescent="0.2">
      <c r="A24" s="24"/>
      <c r="B24" s="135"/>
      <c r="C24" s="86"/>
      <c r="D24" s="87"/>
      <c r="E24" s="22"/>
      <c r="F24" s="22"/>
      <c r="G24" s="25"/>
      <c r="H24" s="25"/>
      <c r="I24" s="25"/>
      <c r="J24" s="27"/>
      <c r="K24" s="27"/>
      <c r="L24" s="34">
        <f t="shared" si="0"/>
        <v>36168.300000000003</v>
      </c>
    </row>
    <row r="25" spans="1:12" x14ac:dyDescent="0.2">
      <c r="A25" s="192">
        <v>45946</v>
      </c>
      <c r="B25" s="251"/>
      <c r="C25" s="192"/>
      <c r="D25" s="111"/>
      <c r="E25" s="111" t="s">
        <v>190</v>
      </c>
      <c r="F25" s="111" t="s">
        <v>191</v>
      </c>
      <c r="G25" s="112"/>
      <c r="H25" s="112"/>
      <c r="I25" s="112"/>
      <c r="J25" s="252">
        <v>111.26</v>
      </c>
      <c r="K25" s="253"/>
      <c r="L25" s="34">
        <f t="shared" si="0"/>
        <v>36057.040000000001</v>
      </c>
    </row>
    <row r="26" spans="1:12" x14ac:dyDescent="0.2">
      <c r="A26" s="123"/>
      <c r="B26" s="38"/>
      <c r="C26" s="66"/>
      <c r="D26" s="40"/>
      <c r="E26" s="22"/>
      <c r="F26" s="22"/>
      <c r="G26" s="25"/>
      <c r="H26" s="25"/>
      <c r="I26" s="25"/>
      <c r="J26" s="124"/>
      <c r="K26" s="124"/>
      <c r="L26" s="34">
        <f t="shared" si="0"/>
        <v>36057.040000000001</v>
      </c>
    </row>
    <row r="27" spans="1:12" x14ac:dyDescent="0.2">
      <c r="A27" s="192">
        <v>45946</v>
      </c>
      <c r="B27" s="251"/>
      <c r="C27" s="192"/>
      <c r="D27" s="111"/>
      <c r="E27" s="111" t="s">
        <v>190</v>
      </c>
      <c r="F27" s="111" t="s">
        <v>191</v>
      </c>
      <c r="G27" s="112"/>
      <c r="H27" s="112"/>
      <c r="I27" s="112"/>
      <c r="J27" s="252">
        <v>4062.72</v>
      </c>
      <c r="K27" s="253"/>
      <c r="L27" s="34">
        <f t="shared" si="0"/>
        <v>31994.32</v>
      </c>
    </row>
    <row r="28" spans="1:12" x14ac:dyDescent="0.2">
      <c r="A28" s="24"/>
      <c r="B28" s="135"/>
      <c r="C28" s="86"/>
      <c r="D28" s="87"/>
      <c r="E28" s="22"/>
      <c r="F28" s="22"/>
      <c r="G28" s="25"/>
      <c r="H28" s="25"/>
      <c r="I28" s="25"/>
      <c r="J28" s="27"/>
      <c r="K28" s="27"/>
      <c r="L28" s="34">
        <f t="shared" si="0"/>
        <v>31994.32</v>
      </c>
    </row>
    <row r="29" spans="1:12" x14ac:dyDescent="0.2">
      <c r="A29" s="192">
        <v>45946</v>
      </c>
      <c r="B29" s="251"/>
      <c r="C29" s="192"/>
      <c r="D29" s="111"/>
      <c r="E29" s="111" t="s">
        <v>190</v>
      </c>
      <c r="F29" s="111" t="s">
        <v>191</v>
      </c>
      <c r="G29" s="112"/>
      <c r="H29" s="112"/>
      <c r="I29" s="112"/>
      <c r="J29" s="252">
        <v>156.01</v>
      </c>
      <c r="K29" s="253"/>
      <c r="L29" s="34">
        <f t="shared" si="0"/>
        <v>31838.31</v>
      </c>
    </row>
    <row r="30" spans="1:12" x14ac:dyDescent="0.2">
      <c r="A30" s="24"/>
      <c r="B30" s="135"/>
      <c r="C30" s="86"/>
      <c r="D30" s="87"/>
      <c r="E30" s="22"/>
      <c r="F30" s="22"/>
      <c r="G30" s="25"/>
      <c r="H30" s="25"/>
      <c r="I30" s="25"/>
      <c r="J30" s="27"/>
      <c r="K30" s="27"/>
      <c r="L30" s="34">
        <f t="shared" si="0"/>
        <v>31838.31</v>
      </c>
    </row>
    <row r="31" spans="1:12" x14ac:dyDescent="0.2">
      <c r="A31" s="192">
        <v>45946</v>
      </c>
      <c r="B31" s="251"/>
      <c r="C31" s="192"/>
      <c r="D31" s="111"/>
      <c r="E31" s="111" t="s">
        <v>190</v>
      </c>
      <c r="F31" s="111" t="s">
        <v>191</v>
      </c>
      <c r="G31" s="112"/>
      <c r="H31" s="112"/>
      <c r="I31" s="112"/>
      <c r="J31" s="252">
        <v>17646.689999999999</v>
      </c>
      <c r="K31" s="253"/>
      <c r="L31" s="34">
        <f t="shared" si="0"/>
        <v>14191.62</v>
      </c>
    </row>
    <row r="32" spans="1:12" x14ac:dyDescent="0.2">
      <c r="A32" s="80"/>
      <c r="B32" s="354"/>
      <c r="C32" s="186"/>
      <c r="D32" s="150"/>
      <c r="E32" s="150"/>
      <c r="F32" s="79"/>
      <c r="G32" s="147"/>
      <c r="H32" s="147"/>
      <c r="I32" s="25"/>
      <c r="J32" s="26"/>
      <c r="K32" s="27"/>
      <c r="L32" s="34">
        <f t="shared" si="0"/>
        <v>14191.62</v>
      </c>
    </row>
    <row r="33" spans="1:12" ht="25.5" x14ac:dyDescent="0.2">
      <c r="A33" s="281">
        <v>45947</v>
      </c>
      <c r="B33" s="169" t="s">
        <v>756</v>
      </c>
      <c r="C33" s="168">
        <v>45947</v>
      </c>
      <c r="D33" s="116" t="s">
        <v>757</v>
      </c>
      <c r="E33" s="279" t="s">
        <v>13</v>
      </c>
      <c r="F33" s="116">
        <v>2023090</v>
      </c>
      <c r="G33" s="280"/>
      <c r="H33" s="280"/>
      <c r="I33" s="280"/>
      <c r="J33" s="350"/>
      <c r="K33" s="285">
        <v>22992</v>
      </c>
      <c r="L33" s="34">
        <f t="shared" si="0"/>
        <v>37183.620000000003</v>
      </c>
    </row>
    <row r="34" spans="1:12" x14ac:dyDescent="0.2">
      <c r="A34" s="24"/>
      <c r="B34" s="9"/>
      <c r="C34" s="10"/>
      <c r="D34" s="67"/>
      <c r="E34" s="67"/>
      <c r="F34" s="22"/>
      <c r="G34" s="25"/>
      <c r="H34" s="25"/>
      <c r="I34" s="25"/>
      <c r="J34" s="81"/>
      <c r="K34" s="27"/>
      <c r="L34" s="34">
        <f t="shared" si="0"/>
        <v>37183.620000000003</v>
      </c>
    </row>
    <row r="35" spans="1:12" x14ac:dyDescent="0.2">
      <c r="A35" s="127">
        <v>45950</v>
      </c>
      <c r="B35" s="128"/>
      <c r="C35" s="127"/>
      <c r="D35" s="129" t="s">
        <v>284</v>
      </c>
      <c r="E35" s="129" t="s">
        <v>758</v>
      </c>
      <c r="F35" s="129">
        <v>2024062</v>
      </c>
      <c r="G35" s="130"/>
      <c r="H35" s="130"/>
      <c r="I35" s="130"/>
      <c r="J35" s="132">
        <v>1500</v>
      </c>
      <c r="K35" s="132"/>
      <c r="L35" s="34">
        <f t="shared" si="0"/>
        <v>35683.620000000003</v>
      </c>
    </row>
    <row r="36" spans="1:12" x14ac:dyDescent="0.2">
      <c r="A36" s="127">
        <v>45950</v>
      </c>
      <c r="B36" s="128"/>
      <c r="C36" s="127"/>
      <c r="D36" s="129" t="s">
        <v>284</v>
      </c>
      <c r="E36" s="129" t="s">
        <v>421</v>
      </c>
      <c r="F36" s="129">
        <v>2024062</v>
      </c>
      <c r="G36" s="130"/>
      <c r="H36" s="130"/>
      <c r="I36" s="130"/>
      <c r="J36" s="132">
        <v>4750</v>
      </c>
      <c r="K36" s="132"/>
      <c r="L36" s="34">
        <f t="shared" si="0"/>
        <v>30933.62</v>
      </c>
    </row>
    <row r="37" spans="1:12" x14ac:dyDescent="0.2">
      <c r="A37" s="24"/>
      <c r="B37" s="9"/>
      <c r="C37" s="10"/>
      <c r="D37" s="67"/>
      <c r="E37" s="67"/>
      <c r="F37" s="22"/>
      <c r="G37" s="25"/>
      <c r="H37" s="25"/>
      <c r="I37" s="25"/>
      <c r="J37" s="81"/>
      <c r="K37" s="27"/>
      <c r="L37" s="34">
        <f t="shared" si="0"/>
        <v>30933.62</v>
      </c>
    </row>
    <row r="38" spans="1:12" x14ac:dyDescent="0.2">
      <c r="A38" s="121">
        <v>45950</v>
      </c>
      <c r="B38" s="108"/>
      <c r="C38" s="109"/>
      <c r="D38" s="110"/>
      <c r="E38" s="111" t="s">
        <v>15</v>
      </c>
      <c r="F38" s="111" t="s">
        <v>16</v>
      </c>
      <c r="G38" s="112"/>
      <c r="H38" s="112"/>
      <c r="I38" s="112"/>
      <c r="J38" s="122">
        <v>6.75</v>
      </c>
      <c r="K38" s="122"/>
      <c r="L38" s="34">
        <f t="shared" si="0"/>
        <v>30926.87</v>
      </c>
    </row>
    <row r="39" spans="1:12" x14ac:dyDescent="0.2">
      <c r="A39" s="24"/>
      <c r="B39" s="9"/>
      <c r="C39" s="10"/>
      <c r="D39" s="67"/>
      <c r="E39" s="67"/>
      <c r="F39" s="22"/>
      <c r="G39" s="25"/>
      <c r="H39" s="25"/>
      <c r="I39" s="25"/>
      <c r="J39" s="81"/>
      <c r="K39" s="27"/>
      <c r="L39" s="34">
        <f t="shared" si="0"/>
        <v>30926.87</v>
      </c>
    </row>
    <row r="40" spans="1:12" x14ac:dyDescent="0.2">
      <c r="A40" s="30">
        <v>45948</v>
      </c>
      <c r="B40" s="50">
        <v>326212459</v>
      </c>
      <c r="C40" s="64">
        <v>45948</v>
      </c>
      <c r="D40" s="266" t="s">
        <v>192</v>
      </c>
      <c r="E40" s="266" t="s">
        <v>193</v>
      </c>
      <c r="F40" s="116" t="s">
        <v>81</v>
      </c>
      <c r="G40" s="31"/>
      <c r="H40" s="31"/>
      <c r="I40" s="31"/>
      <c r="J40" s="315">
        <v>111.93</v>
      </c>
      <c r="K40" s="33"/>
      <c r="L40" s="34">
        <f t="shared" si="0"/>
        <v>30814.94</v>
      </c>
    </row>
    <row r="41" spans="1:12" x14ac:dyDescent="0.2">
      <c r="A41" s="24"/>
      <c r="B41" s="9"/>
      <c r="C41" s="10"/>
      <c r="D41" s="67"/>
      <c r="E41" s="67"/>
      <c r="F41" s="22"/>
      <c r="G41" s="25"/>
      <c r="H41" s="25"/>
      <c r="I41" s="25"/>
      <c r="J41" s="81"/>
      <c r="K41" s="27"/>
      <c r="L41" s="34">
        <f t="shared" si="0"/>
        <v>30814.94</v>
      </c>
    </row>
    <row r="42" spans="1:12" x14ac:dyDescent="0.2">
      <c r="A42" s="30">
        <v>45953</v>
      </c>
      <c r="B42" s="50" t="s">
        <v>760</v>
      </c>
      <c r="C42" s="64">
        <v>45953</v>
      </c>
      <c r="D42" s="266" t="s">
        <v>279</v>
      </c>
      <c r="E42" s="279" t="s">
        <v>13</v>
      </c>
      <c r="F42" s="28">
        <v>2025059</v>
      </c>
      <c r="G42" s="31"/>
      <c r="H42" s="31"/>
      <c r="I42" s="31"/>
      <c r="J42" s="315"/>
      <c r="K42" s="33">
        <v>244</v>
      </c>
      <c r="L42" s="34">
        <f t="shared" si="0"/>
        <v>31058.94</v>
      </c>
    </row>
    <row r="43" spans="1:12" x14ac:dyDescent="0.2">
      <c r="A43" s="24"/>
      <c r="B43" s="9"/>
      <c r="C43" s="10"/>
      <c r="D43" s="67"/>
      <c r="E43" s="67"/>
      <c r="F43" s="22"/>
      <c r="G43" s="25"/>
      <c r="H43" s="25"/>
      <c r="I43" s="25"/>
      <c r="J43" s="81"/>
      <c r="K43" s="27"/>
      <c r="L43" s="34">
        <f t="shared" si="0"/>
        <v>31058.94</v>
      </c>
    </row>
    <row r="44" spans="1:12" x14ac:dyDescent="0.2">
      <c r="A44" s="113">
        <v>45958</v>
      </c>
      <c r="B44" s="276"/>
      <c r="C44" s="190"/>
      <c r="D44" s="191"/>
      <c r="E44" s="28" t="s">
        <v>226</v>
      </c>
      <c r="F44" s="28" t="s">
        <v>19</v>
      </c>
      <c r="G44" s="31"/>
      <c r="H44" s="31"/>
      <c r="I44" s="31"/>
      <c r="J44" s="120">
        <v>96.23</v>
      </c>
      <c r="K44" s="120"/>
      <c r="L44" s="34">
        <f t="shared" si="0"/>
        <v>30962.71</v>
      </c>
    </row>
    <row r="45" spans="1:12" x14ac:dyDescent="0.2">
      <c r="A45" s="24"/>
      <c r="B45" s="43"/>
      <c r="C45" s="66"/>
      <c r="D45" s="40"/>
      <c r="E45" s="22"/>
      <c r="F45" s="22"/>
      <c r="G45" s="25"/>
      <c r="H45" s="25"/>
      <c r="I45" s="25"/>
      <c r="J45" s="27"/>
      <c r="K45" s="27"/>
      <c r="L45" s="34">
        <f t="shared" si="0"/>
        <v>30962.71</v>
      </c>
    </row>
    <row r="46" spans="1:12" x14ac:dyDescent="0.2">
      <c r="A46" s="127">
        <v>45959</v>
      </c>
      <c r="B46" s="128"/>
      <c r="C46" s="127"/>
      <c r="D46" s="129" t="s">
        <v>284</v>
      </c>
      <c r="E46" s="129" t="s">
        <v>759</v>
      </c>
      <c r="F46" s="129">
        <v>2024060</v>
      </c>
      <c r="G46" s="130"/>
      <c r="H46" s="130"/>
      <c r="I46" s="130"/>
      <c r="J46" s="132">
        <v>3858</v>
      </c>
      <c r="K46" s="132"/>
      <c r="L46" s="34">
        <f t="shared" si="0"/>
        <v>27104.71</v>
      </c>
    </row>
    <row r="47" spans="1:12" x14ac:dyDescent="0.2">
      <c r="A47" s="24"/>
      <c r="B47" s="135"/>
      <c r="C47" s="86"/>
      <c r="D47" s="87"/>
      <c r="E47" s="22"/>
      <c r="F47" s="22"/>
      <c r="G47" s="25"/>
      <c r="H47" s="25"/>
      <c r="I47" s="25"/>
      <c r="J47" s="27"/>
      <c r="K47" s="27"/>
      <c r="L47" s="34">
        <f t="shared" si="0"/>
        <v>27104.71</v>
      </c>
    </row>
    <row r="48" spans="1:12" x14ac:dyDescent="0.2">
      <c r="A48" s="121">
        <v>45959</v>
      </c>
      <c r="B48" s="108"/>
      <c r="C48" s="109"/>
      <c r="D48" s="110"/>
      <c r="E48" s="111" t="s">
        <v>15</v>
      </c>
      <c r="F48" s="111" t="s">
        <v>16</v>
      </c>
      <c r="G48" s="112"/>
      <c r="H48" s="112"/>
      <c r="I48" s="112"/>
      <c r="J48" s="122">
        <v>3.12</v>
      </c>
      <c r="K48" s="122"/>
      <c r="L48" s="34">
        <f t="shared" si="0"/>
        <v>27101.59</v>
      </c>
    </row>
    <row r="49" spans="1:14" x14ac:dyDescent="0.2">
      <c r="A49" s="24"/>
      <c r="B49" s="85"/>
      <c r="C49" s="80"/>
      <c r="D49" s="84"/>
      <c r="E49" s="57"/>
      <c r="F49" s="22"/>
      <c r="G49" s="25"/>
      <c r="H49" s="25"/>
      <c r="I49" s="25"/>
      <c r="J49" s="81"/>
      <c r="K49" s="27"/>
      <c r="L49" s="34">
        <f t="shared" si="0"/>
        <v>27101.59</v>
      </c>
    </row>
    <row r="50" spans="1:14" x14ac:dyDescent="0.2">
      <c r="A50" s="30">
        <v>45961</v>
      </c>
      <c r="B50" s="355" t="s">
        <v>287</v>
      </c>
      <c r="C50" s="356">
        <v>45930</v>
      </c>
      <c r="D50" s="357" t="s">
        <v>288</v>
      </c>
      <c r="E50" s="279" t="s">
        <v>13</v>
      </c>
      <c r="F50" s="28">
        <v>2021058</v>
      </c>
      <c r="G50" s="31"/>
      <c r="H50" s="31"/>
      <c r="I50" s="31"/>
      <c r="J50" s="315"/>
      <c r="K50" s="33">
        <v>40000</v>
      </c>
      <c r="L50" s="34">
        <f t="shared" si="0"/>
        <v>67101.59</v>
      </c>
    </row>
    <row r="51" spans="1:14" x14ac:dyDescent="0.2">
      <c r="A51" s="30">
        <v>45961</v>
      </c>
      <c r="B51" s="355" t="s">
        <v>424</v>
      </c>
      <c r="C51" s="356">
        <v>45930</v>
      </c>
      <c r="D51" s="357" t="s">
        <v>288</v>
      </c>
      <c r="E51" s="279" t="s">
        <v>13</v>
      </c>
      <c r="F51" s="28">
        <v>2021062</v>
      </c>
      <c r="G51" s="31"/>
      <c r="H51" s="31"/>
      <c r="I51" s="31"/>
      <c r="J51" s="315"/>
      <c r="K51" s="33">
        <v>21170</v>
      </c>
      <c r="L51" s="34">
        <f t="shared" si="0"/>
        <v>88271.59</v>
      </c>
    </row>
    <row r="52" spans="1:14" x14ac:dyDescent="0.2">
      <c r="A52" s="30">
        <v>45961</v>
      </c>
      <c r="B52" s="355" t="s">
        <v>497</v>
      </c>
      <c r="C52" s="356">
        <v>45930</v>
      </c>
      <c r="D52" s="357" t="s">
        <v>288</v>
      </c>
      <c r="E52" s="279" t="s">
        <v>13</v>
      </c>
      <c r="F52" s="28">
        <v>2022102</v>
      </c>
      <c r="G52" s="31"/>
      <c r="H52" s="31"/>
      <c r="I52" s="31"/>
      <c r="J52" s="315"/>
      <c r="K52" s="33">
        <v>24000</v>
      </c>
      <c r="L52" s="34">
        <f t="shared" si="0"/>
        <v>112271.59</v>
      </c>
    </row>
    <row r="53" spans="1:14" x14ac:dyDescent="0.2">
      <c r="A53" s="24"/>
      <c r="B53" s="85"/>
      <c r="C53" s="80"/>
      <c r="D53" s="84"/>
      <c r="E53" s="57"/>
      <c r="F53" s="22"/>
      <c r="G53" s="25"/>
      <c r="H53" s="25"/>
      <c r="I53" s="25"/>
      <c r="J53" s="81"/>
      <c r="K53" s="27"/>
      <c r="L53" s="34">
        <f t="shared" si="0"/>
        <v>112271.59</v>
      </c>
    </row>
    <row r="54" spans="1:14" x14ac:dyDescent="0.2">
      <c r="A54" s="30"/>
      <c r="B54" s="47"/>
      <c r="C54" s="48"/>
      <c r="D54" s="49"/>
      <c r="E54" s="49"/>
      <c r="F54" s="50"/>
      <c r="G54" s="51"/>
      <c r="H54" s="51"/>
      <c r="I54" s="51"/>
      <c r="J54" s="52"/>
      <c r="K54" s="53"/>
      <c r="L54" s="34">
        <f t="shared" si="0"/>
        <v>112271.59</v>
      </c>
      <c r="M54" s="54"/>
      <c r="N54" s="54"/>
    </row>
    <row r="56" spans="1:14" x14ac:dyDescent="0.2">
      <c r="L56" s="54"/>
    </row>
    <row r="57" spans="1:14" x14ac:dyDescent="0.2">
      <c r="L57" s="54"/>
    </row>
  </sheetData>
  <pageMargins left="0.70866141732283472" right="0.70866141732283472" top="0.74803149606299213" bottom="0.74803149606299213" header="0.31496062992125984" footer="0.31496062992125984"/>
  <pageSetup paperSize="9" scale="68" orientation="landscape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CA68-5353-41FF-AA7A-3EE8AAF0D113}">
  <sheetPr>
    <pageSetUpPr fitToPage="1"/>
  </sheetPr>
  <dimension ref="A1:N86"/>
  <sheetViews>
    <sheetView topLeftCell="E1" zoomScaleNormal="100" workbookViewId="0">
      <selection activeCell="E28" sqref="E28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8" width="7.7109375" style="5" customWidth="1"/>
    <col min="9" max="9" width="11.85546875" style="5" bestFit="1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4" ht="18" x14ac:dyDescent="0.25">
      <c r="A1" s="55" t="s">
        <v>35</v>
      </c>
    </row>
    <row r="2" spans="1:14" x14ac:dyDescent="0.2">
      <c r="B2" s="2" t="s">
        <v>0</v>
      </c>
    </row>
    <row r="3" spans="1:14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4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4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4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+'Settembre 25BP'!L102</f>
        <v>-9682.17</v>
      </c>
      <c r="N6" s="54"/>
    </row>
    <row r="7" spans="1:14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-9682.17</v>
      </c>
      <c r="N7" s="54"/>
    </row>
    <row r="8" spans="1:14" x14ac:dyDescent="0.2">
      <c r="A8" s="192">
        <v>45930</v>
      </c>
      <c r="B8" s="195"/>
      <c r="C8" s="174"/>
      <c r="D8" s="194"/>
      <c r="E8" s="111" t="s">
        <v>24</v>
      </c>
      <c r="F8" s="111"/>
      <c r="G8" s="112"/>
      <c r="H8" s="112"/>
      <c r="I8" s="112"/>
      <c r="J8" s="196">
        <v>1000</v>
      </c>
      <c r="K8" s="197"/>
      <c r="L8" s="34">
        <f t="shared" ref="L8:L71" si="0">+L7+K8-J8</f>
        <v>-10682.17</v>
      </c>
    </row>
    <row r="9" spans="1:14" x14ac:dyDescent="0.2">
      <c r="A9" s="89"/>
      <c r="B9" s="223"/>
      <c r="C9" s="224"/>
      <c r="D9" s="225"/>
      <c r="E9" s="90"/>
      <c r="F9" s="90"/>
      <c r="G9" s="91"/>
      <c r="H9" s="91"/>
      <c r="I9" s="91"/>
      <c r="J9" s="26"/>
      <c r="K9" s="27"/>
      <c r="L9" s="34">
        <f t="shared" si="0"/>
        <v>-10682.17</v>
      </c>
    </row>
    <row r="10" spans="1:14" x14ac:dyDescent="0.2">
      <c r="A10" s="192">
        <v>45930</v>
      </c>
      <c r="B10" s="195"/>
      <c r="C10" s="174"/>
      <c r="D10" s="194"/>
      <c r="E10" s="111" t="s">
        <v>21</v>
      </c>
      <c r="F10" s="111"/>
      <c r="G10" s="112"/>
      <c r="H10" s="112"/>
      <c r="I10" s="112"/>
      <c r="J10" s="196">
        <v>170.37</v>
      </c>
      <c r="K10" s="197"/>
      <c r="L10" s="34">
        <f t="shared" si="0"/>
        <v>-10852.54</v>
      </c>
      <c r="N10" s="54"/>
    </row>
    <row r="11" spans="1:14" x14ac:dyDescent="0.2">
      <c r="A11" s="14"/>
      <c r="B11" s="9"/>
      <c r="C11" s="10"/>
      <c r="D11" s="8"/>
      <c r="E11" s="8"/>
      <c r="F11" s="8"/>
      <c r="G11" s="11"/>
      <c r="H11" s="11"/>
      <c r="I11" s="11"/>
      <c r="J11" s="12"/>
      <c r="K11" s="12"/>
      <c r="L11" s="34">
        <f t="shared" si="0"/>
        <v>-10852.54</v>
      </c>
    </row>
    <row r="12" spans="1:14" x14ac:dyDescent="0.2">
      <c r="A12" s="192">
        <v>45931</v>
      </c>
      <c r="B12" s="195"/>
      <c r="C12" s="174"/>
      <c r="D12" s="194"/>
      <c r="E12" s="111" t="s">
        <v>22</v>
      </c>
      <c r="F12" s="111"/>
      <c r="G12" s="112"/>
      <c r="H12" s="112"/>
      <c r="I12" s="112"/>
      <c r="J12" s="196">
        <v>25.21</v>
      </c>
      <c r="K12" s="197"/>
      <c r="L12" s="34">
        <f t="shared" si="0"/>
        <v>-10877.75</v>
      </c>
    </row>
    <row r="13" spans="1:14" x14ac:dyDescent="0.2">
      <c r="A13" s="24"/>
      <c r="B13" s="170"/>
      <c r="C13" s="171"/>
      <c r="D13" s="172"/>
      <c r="E13" s="22"/>
      <c r="F13" s="22"/>
      <c r="G13" s="146"/>
      <c r="H13" s="147"/>
      <c r="I13" s="147"/>
      <c r="J13" s="204"/>
      <c r="K13" s="46"/>
      <c r="L13" s="34">
        <f t="shared" si="0"/>
        <v>-10877.75</v>
      </c>
    </row>
    <row r="14" spans="1:14" x14ac:dyDescent="0.2">
      <c r="A14" s="48">
        <v>45931</v>
      </c>
      <c r="B14" s="198" t="s">
        <v>737</v>
      </c>
      <c r="C14" s="199">
        <v>45869</v>
      </c>
      <c r="D14" s="200" t="s">
        <v>290</v>
      </c>
      <c r="E14" s="308" t="s">
        <v>13</v>
      </c>
      <c r="F14" s="28">
        <v>2025014</v>
      </c>
      <c r="G14" s="193"/>
      <c r="H14" s="188"/>
      <c r="I14" s="188"/>
      <c r="J14" s="201"/>
      <c r="K14" s="56">
        <v>1610.4</v>
      </c>
      <c r="L14" s="34">
        <f t="shared" si="0"/>
        <v>-9267.35</v>
      </c>
    </row>
    <row r="15" spans="1:14" x14ac:dyDescent="0.2">
      <c r="A15" s="24"/>
      <c r="B15" s="175"/>
      <c r="C15" s="157"/>
      <c r="D15" s="57"/>
      <c r="E15" s="57"/>
      <c r="F15" s="8"/>
      <c r="G15" s="25"/>
      <c r="H15" s="25"/>
      <c r="I15" s="25"/>
      <c r="J15" s="176"/>
      <c r="K15" s="27"/>
      <c r="L15" s="34">
        <f t="shared" si="0"/>
        <v>-9267.35</v>
      </c>
    </row>
    <row r="16" spans="1:14" x14ac:dyDescent="0.2">
      <c r="A16" s="48">
        <v>45931</v>
      </c>
      <c r="B16" s="50" t="s">
        <v>738</v>
      </c>
      <c r="C16" s="64">
        <v>45869</v>
      </c>
      <c r="D16" s="266" t="s">
        <v>739</v>
      </c>
      <c r="E16" s="308" t="s">
        <v>13</v>
      </c>
      <c r="F16" s="50">
        <v>2025027</v>
      </c>
      <c r="G16" s="193"/>
      <c r="H16" s="188"/>
      <c r="I16" s="188"/>
      <c r="J16" s="201"/>
      <c r="K16" s="226">
        <v>219.6</v>
      </c>
      <c r="L16" s="34">
        <f t="shared" si="0"/>
        <v>-9047.75</v>
      </c>
    </row>
    <row r="17" spans="1:14" x14ac:dyDescent="0.2">
      <c r="A17" s="138"/>
      <c r="B17" s="9"/>
      <c r="C17" s="10"/>
      <c r="D17" s="67"/>
      <c r="E17" s="67"/>
      <c r="F17" s="8"/>
      <c r="G17" s="74"/>
      <c r="H17" s="74"/>
      <c r="I17" s="74"/>
      <c r="J17" s="162"/>
      <c r="K17" s="160"/>
      <c r="L17" s="34">
        <f t="shared" si="0"/>
        <v>-9047.75</v>
      </c>
    </row>
    <row r="18" spans="1:14" x14ac:dyDescent="0.2">
      <c r="A18" s="48">
        <v>45933</v>
      </c>
      <c r="B18" s="28" t="s">
        <v>740</v>
      </c>
      <c r="C18" s="30">
        <v>45870</v>
      </c>
      <c r="D18" s="28" t="s">
        <v>445</v>
      </c>
      <c r="E18" s="308" t="s">
        <v>13</v>
      </c>
      <c r="F18" s="50">
        <v>2025035</v>
      </c>
      <c r="G18" s="31"/>
      <c r="H18" s="31"/>
      <c r="I18" s="31"/>
      <c r="J18" s="32"/>
      <c r="K18" s="56">
        <v>1073.5999999999999</v>
      </c>
      <c r="L18" s="34">
        <f t="shared" si="0"/>
        <v>-7974.15</v>
      </c>
      <c r="N18" s="54"/>
    </row>
    <row r="19" spans="1:14" x14ac:dyDescent="0.2">
      <c r="A19" s="138"/>
      <c r="B19" s="22"/>
      <c r="C19" s="24"/>
      <c r="D19" s="22"/>
      <c r="E19" s="57"/>
      <c r="F19" s="22"/>
      <c r="G19" s="146"/>
      <c r="H19" s="147"/>
      <c r="I19" s="147"/>
      <c r="J19" s="202"/>
      <c r="K19" s="203"/>
      <c r="L19" s="34">
        <f t="shared" si="0"/>
        <v>-7974.15</v>
      </c>
      <c r="N19" s="54"/>
    </row>
    <row r="20" spans="1:14" x14ac:dyDescent="0.2">
      <c r="A20" s="48">
        <v>45933</v>
      </c>
      <c r="B20" s="50" t="s">
        <v>741</v>
      </c>
      <c r="C20" s="64">
        <v>45869</v>
      </c>
      <c r="D20" s="266" t="s">
        <v>742</v>
      </c>
      <c r="E20" s="308" t="s">
        <v>13</v>
      </c>
      <c r="F20" s="50">
        <v>2025020</v>
      </c>
      <c r="G20" s="193"/>
      <c r="H20" s="188"/>
      <c r="I20" s="188"/>
      <c r="J20" s="201"/>
      <c r="K20" s="226">
        <v>9442.7999999999993</v>
      </c>
      <c r="L20" s="34">
        <f t="shared" si="0"/>
        <v>1468.65</v>
      </c>
    </row>
    <row r="21" spans="1:14" x14ac:dyDescent="0.2">
      <c r="A21" s="138"/>
      <c r="B21" s="9"/>
      <c r="C21" s="10"/>
      <c r="D21" s="67"/>
      <c r="E21" s="67"/>
      <c r="F21" s="8"/>
      <c r="G21" s="25"/>
      <c r="H21" s="25"/>
      <c r="I21" s="25"/>
      <c r="J21" s="26"/>
      <c r="K21" s="42"/>
      <c r="L21" s="34">
        <f t="shared" si="0"/>
        <v>1468.65</v>
      </c>
      <c r="N21" s="54"/>
    </row>
    <row r="22" spans="1:14" x14ac:dyDescent="0.2">
      <c r="A22" s="48">
        <v>45936</v>
      </c>
      <c r="B22" s="50" t="s">
        <v>743</v>
      </c>
      <c r="C22" s="64">
        <v>45870</v>
      </c>
      <c r="D22" s="266" t="s">
        <v>428</v>
      </c>
      <c r="E22" s="308" t="s">
        <v>13</v>
      </c>
      <c r="F22" s="50">
        <v>2025029</v>
      </c>
      <c r="G22" s="31"/>
      <c r="H22" s="31"/>
      <c r="I22" s="31"/>
      <c r="J22" s="301"/>
      <c r="K22" s="56">
        <v>244</v>
      </c>
      <c r="L22" s="34">
        <f t="shared" si="0"/>
        <v>1712.65</v>
      </c>
    </row>
    <row r="23" spans="1:14" x14ac:dyDescent="0.2">
      <c r="A23" s="138"/>
      <c r="B23" s="217"/>
      <c r="C23" s="10"/>
      <c r="D23" s="67"/>
      <c r="E23" s="67"/>
      <c r="F23" s="8"/>
      <c r="G23" s="25"/>
      <c r="H23" s="25"/>
      <c r="I23" s="25"/>
      <c r="J23" s="164"/>
      <c r="K23" s="42"/>
      <c r="L23" s="34">
        <f t="shared" si="0"/>
        <v>1712.65</v>
      </c>
    </row>
    <row r="24" spans="1:14" x14ac:dyDescent="0.2">
      <c r="A24" s="48">
        <v>45940</v>
      </c>
      <c r="B24" s="50" t="s">
        <v>744</v>
      </c>
      <c r="C24" s="64">
        <v>45924</v>
      </c>
      <c r="D24" s="266" t="s">
        <v>745</v>
      </c>
      <c r="E24" s="308" t="s">
        <v>13</v>
      </c>
      <c r="F24" s="50">
        <v>2025004</v>
      </c>
      <c r="G24" s="31"/>
      <c r="H24" s="31"/>
      <c r="I24" s="31"/>
      <c r="J24" s="301"/>
      <c r="K24" s="56">
        <v>2013</v>
      </c>
      <c r="L24" s="34">
        <f t="shared" si="0"/>
        <v>3725.65</v>
      </c>
    </row>
    <row r="25" spans="1:14" x14ac:dyDescent="0.2">
      <c r="A25" s="138"/>
      <c r="B25" s="9"/>
      <c r="C25" s="10"/>
      <c r="D25" s="67"/>
      <c r="E25" s="67"/>
      <c r="F25" s="8"/>
      <c r="G25" s="25"/>
      <c r="H25" s="25"/>
      <c r="I25" s="25"/>
      <c r="J25" s="218"/>
      <c r="K25" s="42"/>
      <c r="L25" s="34">
        <f t="shared" si="0"/>
        <v>3725.65</v>
      </c>
    </row>
    <row r="26" spans="1:14" x14ac:dyDescent="0.2">
      <c r="A26" s="48">
        <v>45943</v>
      </c>
      <c r="B26" s="169" t="s">
        <v>746</v>
      </c>
      <c r="C26" s="168">
        <v>45924</v>
      </c>
      <c r="D26" s="116" t="s">
        <v>747</v>
      </c>
      <c r="E26" s="308" t="s">
        <v>13</v>
      </c>
      <c r="F26" s="50">
        <v>2025047</v>
      </c>
      <c r="G26" s="31"/>
      <c r="H26" s="31"/>
      <c r="I26" s="31"/>
      <c r="J26" s="301"/>
      <c r="K26" s="56">
        <v>1464</v>
      </c>
      <c r="L26" s="34">
        <f t="shared" si="0"/>
        <v>5189.6499999999996</v>
      </c>
    </row>
    <row r="27" spans="1:14" x14ac:dyDescent="0.2">
      <c r="A27" s="24"/>
      <c r="B27" s="22"/>
      <c r="C27" s="24"/>
      <c r="D27" s="22"/>
      <c r="E27" s="57"/>
      <c r="F27" s="22"/>
      <c r="G27" s="25"/>
      <c r="H27" s="25"/>
      <c r="I27" s="25"/>
      <c r="J27" s="26"/>
      <c r="K27" s="42"/>
      <c r="L27" s="34">
        <f t="shared" si="0"/>
        <v>5189.6499999999996</v>
      </c>
      <c r="N27" s="54"/>
    </row>
    <row r="28" spans="1:14" x14ac:dyDescent="0.2">
      <c r="A28" s="48">
        <v>45943</v>
      </c>
      <c r="B28" s="116" t="s">
        <v>748</v>
      </c>
      <c r="C28" s="116">
        <v>45924</v>
      </c>
      <c r="D28" s="116" t="s">
        <v>298</v>
      </c>
      <c r="E28" s="308" t="s">
        <v>13</v>
      </c>
      <c r="F28" s="50">
        <v>2025024</v>
      </c>
      <c r="G28" s="31"/>
      <c r="H28" s="31"/>
      <c r="I28" s="31"/>
      <c r="J28" s="301"/>
      <c r="K28" s="56">
        <v>1830</v>
      </c>
      <c r="L28" s="34">
        <f t="shared" si="0"/>
        <v>7019.65</v>
      </c>
      <c r="N28" s="54"/>
    </row>
    <row r="29" spans="1:14" x14ac:dyDescent="0.2">
      <c r="A29" s="138"/>
      <c r="B29" s="9"/>
      <c r="C29" s="10"/>
      <c r="D29" s="67"/>
      <c r="E29" s="67"/>
      <c r="F29" s="8"/>
      <c r="G29" s="25"/>
      <c r="H29" s="25"/>
      <c r="I29" s="25"/>
      <c r="J29" s="164"/>
      <c r="K29" s="42"/>
      <c r="L29" s="34">
        <f t="shared" si="0"/>
        <v>7019.65</v>
      </c>
      <c r="N29" s="54"/>
    </row>
    <row r="30" spans="1:14" x14ac:dyDescent="0.2">
      <c r="A30" s="48">
        <v>45946</v>
      </c>
      <c r="B30" s="50" t="s">
        <v>749</v>
      </c>
      <c r="C30" s="64">
        <v>45923</v>
      </c>
      <c r="D30" s="266" t="s">
        <v>343</v>
      </c>
      <c r="E30" s="308" t="s">
        <v>13</v>
      </c>
      <c r="F30" s="50">
        <v>2023081</v>
      </c>
      <c r="G30" s="31"/>
      <c r="H30" s="31"/>
      <c r="I30" s="31"/>
      <c r="J30" s="301"/>
      <c r="K30" s="56">
        <v>16432.400000000001</v>
      </c>
      <c r="L30" s="34">
        <f t="shared" si="0"/>
        <v>23452.05</v>
      </c>
      <c r="N30" s="54"/>
    </row>
    <row r="31" spans="1:14" x14ac:dyDescent="0.2">
      <c r="A31" s="138"/>
      <c r="B31" s="9"/>
      <c r="C31" s="10"/>
      <c r="D31" s="67"/>
      <c r="E31" s="67"/>
      <c r="F31" s="8"/>
      <c r="G31" s="25"/>
      <c r="H31" s="25"/>
      <c r="I31" s="25"/>
      <c r="J31" s="164"/>
      <c r="K31" s="42"/>
      <c r="L31" s="34">
        <f t="shared" si="0"/>
        <v>23452.05</v>
      </c>
      <c r="N31" s="54"/>
    </row>
    <row r="32" spans="1:14" x14ac:dyDescent="0.2">
      <c r="A32" s="48">
        <v>45946</v>
      </c>
      <c r="B32" s="50" t="s">
        <v>749</v>
      </c>
      <c r="C32" s="64">
        <v>45923</v>
      </c>
      <c r="D32" s="266" t="s">
        <v>343</v>
      </c>
      <c r="E32" s="308" t="s">
        <v>13</v>
      </c>
      <c r="F32" s="50">
        <v>2023081</v>
      </c>
      <c r="G32" s="31"/>
      <c r="H32" s="31"/>
      <c r="I32" s="31"/>
      <c r="J32" s="301"/>
      <c r="K32" s="56">
        <v>17254.02</v>
      </c>
      <c r="L32" s="34">
        <f t="shared" si="0"/>
        <v>40706.07</v>
      </c>
      <c r="N32" s="54"/>
    </row>
    <row r="33" spans="1:14" x14ac:dyDescent="0.2">
      <c r="A33" s="138"/>
      <c r="B33" s="9"/>
      <c r="C33" s="10"/>
      <c r="D33" s="67"/>
      <c r="E33" s="67"/>
      <c r="F33" s="8"/>
      <c r="G33" s="25"/>
      <c r="H33" s="25"/>
      <c r="I33" s="25"/>
      <c r="J33" s="164"/>
      <c r="K33" s="42"/>
      <c r="L33" s="34">
        <f t="shared" si="0"/>
        <v>40706.07</v>
      </c>
      <c r="N33" s="54"/>
    </row>
    <row r="34" spans="1:14" x14ac:dyDescent="0.2">
      <c r="A34" s="48">
        <v>45946</v>
      </c>
      <c r="B34" s="50" t="s">
        <v>749</v>
      </c>
      <c r="C34" s="64">
        <v>45923</v>
      </c>
      <c r="D34" s="266" t="s">
        <v>343</v>
      </c>
      <c r="E34" s="308" t="s">
        <v>13</v>
      </c>
      <c r="F34" s="50">
        <v>2023081</v>
      </c>
      <c r="G34" s="31"/>
      <c r="H34" s="31"/>
      <c r="I34" s="31"/>
      <c r="J34" s="301"/>
      <c r="K34" s="56">
        <v>7394.58</v>
      </c>
      <c r="L34" s="34">
        <f t="shared" si="0"/>
        <v>48100.65</v>
      </c>
      <c r="N34" s="54"/>
    </row>
    <row r="35" spans="1:14" x14ac:dyDescent="0.2">
      <c r="A35" s="138"/>
      <c r="B35" s="9"/>
      <c r="C35" s="10"/>
      <c r="D35" s="67"/>
      <c r="E35" s="67"/>
      <c r="F35" s="8"/>
      <c r="G35" s="25"/>
      <c r="H35" s="25"/>
      <c r="J35" s="164"/>
      <c r="K35" s="42"/>
      <c r="L35" s="34">
        <f t="shared" si="0"/>
        <v>48100.65</v>
      </c>
      <c r="N35" s="54"/>
    </row>
    <row r="36" spans="1:14" x14ac:dyDescent="0.2">
      <c r="A36" s="48">
        <v>45946</v>
      </c>
      <c r="B36" s="50" t="s">
        <v>750</v>
      </c>
      <c r="C36" s="64">
        <v>45645</v>
      </c>
      <c r="D36" s="266" t="s">
        <v>443</v>
      </c>
      <c r="E36" s="308" t="s">
        <v>13</v>
      </c>
      <c r="F36" s="50">
        <v>2024052</v>
      </c>
      <c r="G36" s="31"/>
      <c r="H36" s="31"/>
      <c r="I36" s="31"/>
      <c r="J36" s="301"/>
      <c r="K36" s="56">
        <v>732</v>
      </c>
      <c r="L36" s="34">
        <f t="shared" si="0"/>
        <v>48832.65</v>
      </c>
      <c r="N36" s="54"/>
    </row>
    <row r="37" spans="1:14" x14ac:dyDescent="0.2">
      <c r="A37" s="138"/>
      <c r="B37" s="9"/>
      <c r="C37" s="10"/>
      <c r="D37" s="67"/>
      <c r="E37" s="67"/>
      <c r="F37" s="8"/>
      <c r="G37" s="25"/>
      <c r="H37" s="25"/>
      <c r="I37" s="25"/>
      <c r="J37" s="164"/>
      <c r="K37" s="42"/>
      <c r="L37" s="34">
        <f t="shared" si="0"/>
        <v>48832.65</v>
      </c>
      <c r="N37" s="54"/>
    </row>
    <row r="38" spans="1:14" x14ac:dyDescent="0.2">
      <c r="A38" s="48">
        <v>45947</v>
      </c>
      <c r="B38" s="50" t="s">
        <v>751</v>
      </c>
      <c r="C38" s="64">
        <v>45924</v>
      </c>
      <c r="D38" s="266" t="s">
        <v>752</v>
      </c>
      <c r="E38" s="308" t="s">
        <v>13</v>
      </c>
      <c r="F38" s="50">
        <v>2022106</v>
      </c>
      <c r="G38" s="31"/>
      <c r="H38" s="31"/>
      <c r="I38" s="31"/>
      <c r="J38" s="301"/>
      <c r="K38" s="33">
        <v>16314.48</v>
      </c>
      <c r="L38" s="34">
        <f t="shared" si="0"/>
        <v>65147.13</v>
      </c>
      <c r="N38" s="54"/>
    </row>
    <row r="39" spans="1:14" x14ac:dyDescent="0.2">
      <c r="A39" s="123"/>
      <c r="B39" s="38"/>
      <c r="C39" s="66"/>
      <c r="D39" s="40"/>
      <c r="E39" s="22"/>
      <c r="F39" s="22"/>
      <c r="G39" s="25"/>
      <c r="H39" s="25"/>
      <c r="I39" s="25"/>
      <c r="J39" s="124"/>
      <c r="K39" s="124"/>
      <c r="L39" s="34">
        <f t="shared" si="0"/>
        <v>65147.13</v>
      </c>
      <c r="N39" s="54"/>
    </row>
    <row r="40" spans="1:14" x14ac:dyDescent="0.2">
      <c r="A40" s="48">
        <v>45947</v>
      </c>
      <c r="B40" s="50" t="s">
        <v>282</v>
      </c>
      <c r="C40" s="64">
        <v>45385</v>
      </c>
      <c r="D40" s="266" t="s">
        <v>753</v>
      </c>
      <c r="E40" s="308" t="s">
        <v>13</v>
      </c>
      <c r="F40" s="50">
        <v>2024001</v>
      </c>
      <c r="G40" s="31"/>
      <c r="H40" s="31"/>
      <c r="I40" s="31"/>
      <c r="J40" s="301"/>
      <c r="K40" s="56">
        <v>1184.25</v>
      </c>
      <c r="L40" s="34">
        <f t="shared" si="0"/>
        <v>66331.38</v>
      </c>
      <c r="N40" s="54"/>
    </row>
    <row r="41" spans="1:14" x14ac:dyDescent="0.2">
      <c r="A41" s="22"/>
      <c r="B41" s="23"/>
      <c r="C41" s="24"/>
      <c r="D41" s="22"/>
      <c r="E41" s="22"/>
      <c r="F41" s="22"/>
      <c r="G41" s="25"/>
      <c r="H41" s="25"/>
      <c r="I41" s="25"/>
      <c r="J41" s="26"/>
      <c r="K41" s="42"/>
      <c r="L41" s="34">
        <f t="shared" si="0"/>
        <v>66331.38</v>
      </c>
      <c r="N41" s="54"/>
    </row>
    <row r="42" spans="1:14" x14ac:dyDescent="0.2">
      <c r="A42" s="48">
        <v>45951</v>
      </c>
      <c r="B42" s="50" t="s">
        <v>280</v>
      </c>
      <c r="C42" s="64">
        <v>45385</v>
      </c>
      <c r="D42" s="266" t="s">
        <v>761</v>
      </c>
      <c r="E42" s="308" t="s">
        <v>13</v>
      </c>
      <c r="F42" s="28">
        <v>2024001</v>
      </c>
      <c r="G42" s="31"/>
      <c r="H42" s="31"/>
      <c r="I42" s="31"/>
      <c r="J42" s="120"/>
      <c r="K42" s="120">
        <v>157.72</v>
      </c>
      <c r="L42" s="34">
        <f t="shared" si="0"/>
        <v>66489.100000000006</v>
      </c>
      <c r="N42" s="54"/>
    </row>
    <row r="43" spans="1:14" x14ac:dyDescent="0.2">
      <c r="A43" s="138"/>
      <c r="B43" s="9"/>
      <c r="C43" s="10"/>
      <c r="D43" s="67"/>
      <c r="E43" s="67"/>
      <c r="F43" s="22"/>
      <c r="G43" s="25"/>
      <c r="H43" s="25"/>
      <c r="I43" s="25"/>
      <c r="J43" s="124"/>
      <c r="K43" s="124"/>
      <c r="L43" s="34">
        <f t="shared" si="0"/>
        <v>66489.100000000006</v>
      </c>
      <c r="N43" s="54"/>
    </row>
    <row r="44" spans="1:14" x14ac:dyDescent="0.2">
      <c r="A44" s="48">
        <v>45960</v>
      </c>
      <c r="B44" s="233">
        <v>151462</v>
      </c>
      <c r="C44" s="234">
        <v>45908</v>
      </c>
      <c r="D44" s="235" t="s">
        <v>64</v>
      </c>
      <c r="E44" s="235" t="s">
        <v>65</v>
      </c>
      <c r="F44" s="28" t="s">
        <v>81</v>
      </c>
      <c r="G44" s="31"/>
      <c r="H44" s="31"/>
      <c r="I44" s="358"/>
      <c r="J44" s="32">
        <v>351.39</v>
      </c>
      <c r="K44" s="56"/>
      <c r="L44" s="34">
        <f t="shared" si="0"/>
        <v>66137.710000000006</v>
      </c>
      <c r="N44" s="54"/>
    </row>
    <row r="45" spans="1:14" x14ac:dyDescent="0.2">
      <c r="A45" s="48">
        <v>45960</v>
      </c>
      <c r="B45" s="233">
        <v>46934</v>
      </c>
      <c r="C45" s="234">
        <v>45935</v>
      </c>
      <c r="D45" s="235" t="s">
        <v>252</v>
      </c>
      <c r="E45" s="235" t="s">
        <v>253</v>
      </c>
      <c r="F45" s="28" t="s">
        <v>81</v>
      </c>
      <c r="G45" s="31"/>
      <c r="H45" s="31"/>
      <c r="I45" s="31"/>
      <c r="J45" s="120">
        <v>253.2</v>
      </c>
      <c r="K45" s="120"/>
      <c r="L45" s="34">
        <f t="shared" si="0"/>
        <v>65884.509999999995</v>
      </c>
      <c r="N45" s="54"/>
    </row>
    <row r="46" spans="1:14" x14ac:dyDescent="0.2">
      <c r="A46" s="138"/>
      <c r="B46" s="9"/>
      <c r="C46" s="10"/>
      <c r="D46" s="67"/>
      <c r="E46" s="67"/>
      <c r="F46" s="22"/>
      <c r="G46" s="25"/>
      <c r="H46" s="25"/>
      <c r="I46" s="25"/>
      <c r="J46" s="26"/>
      <c r="K46" s="42"/>
      <c r="L46" s="34">
        <f t="shared" si="0"/>
        <v>65884.509999999995</v>
      </c>
      <c r="N46" s="54"/>
    </row>
    <row r="47" spans="1:14" x14ac:dyDescent="0.2">
      <c r="A47" s="48">
        <v>45960</v>
      </c>
      <c r="B47" s="233">
        <v>44</v>
      </c>
      <c r="C47" s="234">
        <v>45824</v>
      </c>
      <c r="D47" s="235" t="s">
        <v>311</v>
      </c>
      <c r="E47" s="235" t="s">
        <v>762</v>
      </c>
      <c r="F47" s="50">
        <v>2025031</v>
      </c>
      <c r="G47" s="31"/>
      <c r="H47" s="31"/>
      <c r="I47" s="31"/>
      <c r="J47" s="120">
        <v>180</v>
      </c>
      <c r="K47" s="120"/>
      <c r="L47" s="34">
        <f t="shared" si="0"/>
        <v>65704.509999999995</v>
      </c>
      <c r="N47" s="54"/>
    </row>
    <row r="48" spans="1:14" x14ac:dyDescent="0.2">
      <c r="A48" s="48">
        <v>45960</v>
      </c>
      <c r="B48" s="302">
        <v>117</v>
      </c>
      <c r="C48" s="290">
        <v>45834</v>
      </c>
      <c r="D48" s="284" t="s">
        <v>308</v>
      </c>
      <c r="E48" s="116" t="s">
        <v>763</v>
      </c>
      <c r="F48" s="50">
        <v>2025037</v>
      </c>
      <c r="G48" s="31"/>
      <c r="H48" s="31"/>
      <c r="I48" s="31"/>
      <c r="J48" s="32">
        <v>280</v>
      </c>
      <c r="K48" s="56"/>
      <c r="L48" s="34">
        <f t="shared" si="0"/>
        <v>65424.51</v>
      </c>
      <c r="N48" s="54"/>
    </row>
    <row r="49" spans="1:14" x14ac:dyDescent="0.2">
      <c r="A49" s="48">
        <v>45960</v>
      </c>
      <c r="B49" s="233">
        <v>15</v>
      </c>
      <c r="C49" s="234">
        <v>45838</v>
      </c>
      <c r="D49" s="235" t="s">
        <v>260</v>
      </c>
      <c r="E49" s="291" t="s">
        <v>624</v>
      </c>
      <c r="F49" s="50">
        <v>2025025</v>
      </c>
      <c r="G49" s="31"/>
      <c r="H49" s="31"/>
      <c r="I49" s="31"/>
      <c r="J49" s="120">
        <v>560</v>
      </c>
      <c r="K49" s="120"/>
      <c r="L49" s="34">
        <f t="shared" si="0"/>
        <v>64864.51</v>
      </c>
      <c r="N49" s="54"/>
    </row>
    <row r="50" spans="1:14" x14ac:dyDescent="0.2">
      <c r="A50" s="48">
        <v>45960</v>
      </c>
      <c r="B50" s="233">
        <v>17</v>
      </c>
      <c r="C50" s="234">
        <v>45838</v>
      </c>
      <c r="D50" s="235" t="s">
        <v>260</v>
      </c>
      <c r="E50" s="291" t="s">
        <v>732</v>
      </c>
      <c r="F50" s="50">
        <v>2025032</v>
      </c>
      <c r="G50" s="31"/>
      <c r="H50" s="31"/>
      <c r="I50" s="31"/>
      <c r="J50" s="32">
        <v>1400</v>
      </c>
      <c r="K50" s="56"/>
      <c r="L50" s="34">
        <f t="shared" si="0"/>
        <v>63464.51</v>
      </c>
      <c r="N50" s="54"/>
    </row>
    <row r="51" spans="1:14" x14ac:dyDescent="0.2">
      <c r="A51" s="48">
        <v>45960</v>
      </c>
      <c r="B51" s="233">
        <v>210</v>
      </c>
      <c r="C51" s="234">
        <v>45908</v>
      </c>
      <c r="D51" s="235" t="s">
        <v>582</v>
      </c>
      <c r="E51" s="116" t="s">
        <v>764</v>
      </c>
      <c r="F51" s="50">
        <v>2023081</v>
      </c>
      <c r="G51" s="280"/>
      <c r="H51" s="280"/>
      <c r="I51" s="280"/>
      <c r="J51" s="92">
        <v>5163.93</v>
      </c>
      <c r="K51" s="261"/>
      <c r="L51" s="34">
        <f t="shared" si="0"/>
        <v>58300.58</v>
      </c>
      <c r="N51" s="54"/>
    </row>
    <row r="52" spans="1:14" x14ac:dyDescent="0.2">
      <c r="A52" s="48">
        <v>45960</v>
      </c>
      <c r="B52" s="302" t="s">
        <v>765</v>
      </c>
      <c r="C52" s="290">
        <v>45943</v>
      </c>
      <c r="D52" s="284" t="s">
        <v>766</v>
      </c>
      <c r="E52" s="116" t="s">
        <v>713</v>
      </c>
      <c r="F52" s="50">
        <v>2023081</v>
      </c>
      <c r="G52" s="280"/>
      <c r="H52" s="280"/>
      <c r="I52" s="280"/>
      <c r="J52" s="92">
        <v>638</v>
      </c>
      <c r="K52" s="261"/>
      <c r="L52" s="34">
        <f t="shared" si="0"/>
        <v>57662.58</v>
      </c>
      <c r="N52" s="54"/>
    </row>
    <row r="53" spans="1:14" x14ac:dyDescent="0.2">
      <c r="A53" s="48">
        <v>45960</v>
      </c>
      <c r="B53" s="257" t="s">
        <v>767</v>
      </c>
      <c r="C53" s="258">
        <v>45943</v>
      </c>
      <c r="D53" s="259" t="s">
        <v>768</v>
      </c>
      <c r="E53" s="260" t="s">
        <v>625</v>
      </c>
      <c r="F53" s="50">
        <v>2024021</v>
      </c>
      <c r="G53" s="280"/>
      <c r="H53" s="280"/>
      <c r="I53" s="280"/>
      <c r="J53" s="92">
        <v>958</v>
      </c>
      <c r="K53" s="261"/>
      <c r="L53" s="34">
        <f t="shared" si="0"/>
        <v>56704.58</v>
      </c>
      <c r="N53" s="54"/>
    </row>
    <row r="54" spans="1:14" x14ac:dyDescent="0.2">
      <c r="A54" s="48">
        <v>45960</v>
      </c>
      <c r="B54" s="257" t="s">
        <v>769</v>
      </c>
      <c r="C54" s="258">
        <v>45958</v>
      </c>
      <c r="D54" s="259" t="s">
        <v>770</v>
      </c>
      <c r="E54" s="236" t="s">
        <v>771</v>
      </c>
      <c r="F54" s="28">
        <v>2024060</v>
      </c>
      <c r="G54" s="31"/>
      <c r="H54" s="31"/>
      <c r="I54" s="31"/>
      <c r="J54" s="32">
        <v>78</v>
      </c>
      <c r="K54" s="56"/>
      <c r="L54" s="34">
        <f t="shared" si="0"/>
        <v>56626.58</v>
      </c>
      <c r="N54" s="54"/>
    </row>
    <row r="55" spans="1:14" ht="25.5" x14ac:dyDescent="0.2">
      <c r="A55" s="48">
        <v>45960</v>
      </c>
      <c r="B55" s="233">
        <v>18</v>
      </c>
      <c r="C55" s="234">
        <v>45938</v>
      </c>
      <c r="D55" s="235" t="s">
        <v>371</v>
      </c>
      <c r="E55" s="116" t="s">
        <v>372</v>
      </c>
      <c r="F55" s="50">
        <v>2023081</v>
      </c>
      <c r="G55" s="31"/>
      <c r="H55" s="31"/>
      <c r="I55" s="31"/>
      <c r="J55" s="120">
        <v>4080</v>
      </c>
      <c r="K55" s="120"/>
      <c r="L55" s="34">
        <f t="shared" si="0"/>
        <v>52546.58</v>
      </c>
      <c r="N55" s="54"/>
    </row>
    <row r="56" spans="1:14" x14ac:dyDescent="0.2">
      <c r="A56" s="48">
        <v>45960</v>
      </c>
      <c r="B56" s="302">
        <v>18</v>
      </c>
      <c r="C56" s="290">
        <v>45944</v>
      </c>
      <c r="D56" s="284" t="s">
        <v>181</v>
      </c>
      <c r="E56" s="116" t="s">
        <v>625</v>
      </c>
      <c r="F56" s="50">
        <v>2024021</v>
      </c>
      <c r="G56" s="31"/>
      <c r="H56" s="31"/>
      <c r="I56" s="31"/>
      <c r="J56" s="32">
        <v>160</v>
      </c>
      <c r="K56" s="56"/>
      <c r="L56" s="34">
        <f t="shared" si="0"/>
        <v>52386.58</v>
      </c>
      <c r="N56" s="54"/>
    </row>
    <row r="57" spans="1:14" x14ac:dyDescent="0.2">
      <c r="A57" s="48">
        <v>45960</v>
      </c>
      <c r="B57" s="302">
        <v>46</v>
      </c>
      <c r="C57" s="290">
        <v>45954</v>
      </c>
      <c r="D57" s="284" t="s">
        <v>388</v>
      </c>
      <c r="E57" s="284" t="s">
        <v>616</v>
      </c>
      <c r="F57" s="50">
        <v>2024085</v>
      </c>
      <c r="G57" s="31"/>
      <c r="H57" s="31"/>
      <c r="I57" s="31"/>
      <c r="J57" s="32">
        <v>280</v>
      </c>
      <c r="K57" s="56"/>
      <c r="L57" s="34">
        <f t="shared" si="0"/>
        <v>52106.58</v>
      </c>
      <c r="N57" s="54"/>
    </row>
    <row r="58" spans="1:14" x14ac:dyDescent="0.2">
      <c r="A58" s="48">
        <v>45960</v>
      </c>
      <c r="B58" s="311">
        <v>47</v>
      </c>
      <c r="C58" s="312">
        <v>45954</v>
      </c>
      <c r="D58" s="359" t="s">
        <v>388</v>
      </c>
      <c r="E58" s="351" t="s">
        <v>772</v>
      </c>
      <c r="F58" s="50">
        <v>2025040</v>
      </c>
      <c r="G58" s="31"/>
      <c r="H58" s="31"/>
      <c r="I58" s="31"/>
      <c r="J58" s="32">
        <v>500</v>
      </c>
      <c r="K58" s="56"/>
      <c r="L58" s="34">
        <f t="shared" si="0"/>
        <v>51606.58</v>
      </c>
      <c r="N58" s="54"/>
    </row>
    <row r="59" spans="1:14" x14ac:dyDescent="0.2">
      <c r="A59" s="48">
        <v>45960</v>
      </c>
      <c r="B59" s="302">
        <v>48</v>
      </c>
      <c r="C59" s="290">
        <v>45954</v>
      </c>
      <c r="D59" s="284" t="s">
        <v>388</v>
      </c>
      <c r="E59" s="351" t="s">
        <v>773</v>
      </c>
      <c r="F59" s="50">
        <v>2025056</v>
      </c>
      <c r="G59" s="31"/>
      <c r="H59" s="31"/>
      <c r="I59" s="31"/>
      <c r="J59" s="32">
        <v>400</v>
      </c>
      <c r="K59" s="56"/>
      <c r="L59" s="34">
        <f t="shared" si="0"/>
        <v>51206.58</v>
      </c>
      <c r="N59" s="54"/>
    </row>
    <row r="60" spans="1:14" x14ac:dyDescent="0.2">
      <c r="A60" s="48">
        <v>45960</v>
      </c>
      <c r="B60" s="302">
        <v>49</v>
      </c>
      <c r="C60" s="290">
        <v>45954</v>
      </c>
      <c r="D60" s="284" t="s">
        <v>388</v>
      </c>
      <c r="E60" s="116" t="s">
        <v>774</v>
      </c>
      <c r="F60" s="50">
        <v>2023090</v>
      </c>
      <c r="G60" s="31"/>
      <c r="H60" s="31"/>
      <c r="I60" s="31"/>
      <c r="J60" s="32">
        <v>1926</v>
      </c>
      <c r="K60" s="56"/>
      <c r="L60" s="34">
        <f t="shared" si="0"/>
        <v>49280.58</v>
      </c>
      <c r="N60" s="54"/>
    </row>
    <row r="61" spans="1:14" x14ac:dyDescent="0.2">
      <c r="A61" s="48">
        <v>45960</v>
      </c>
      <c r="B61" s="233">
        <v>66</v>
      </c>
      <c r="C61" s="234">
        <v>45937</v>
      </c>
      <c r="D61" s="235" t="s">
        <v>400</v>
      </c>
      <c r="E61" s="236" t="s">
        <v>775</v>
      </c>
      <c r="F61" s="50">
        <v>2025016</v>
      </c>
      <c r="G61" s="31"/>
      <c r="H61" s="31"/>
      <c r="I61" s="31"/>
      <c r="J61" s="32">
        <v>616.62</v>
      </c>
      <c r="K61" s="56"/>
      <c r="L61" s="34">
        <f t="shared" si="0"/>
        <v>48663.96</v>
      </c>
      <c r="N61" s="54"/>
    </row>
    <row r="62" spans="1:14" x14ac:dyDescent="0.2">
      <c r="A62" s="48">
        <v>45960</v>
      </c>
      <c r="B62" s="233">
        <v>13</v>
      </c>
      <c r="C62" s="234">
        <v>45943</v>
      </c>
      <c r="D62" s="235" t="s">
        <v>103</v>
      </c>
      <c r="E62" s="236" t="s">
        <v>729</v>
      </c>
      <c r="F62" s="50">
        <v>2025024</v>
      </c>
      <c r="G62" s="118"/>
      <c r="H62" s="118"/>
      <c r="I62" s="118"/>
      <c r="J62" s="120">
        <v>350</v>
      </c>
      <c r="K62" s="120"/>
      <c r="L62" s="34">
        <f t="shared" si="0"/>
        <v>48313.96</v>
      </c>
      <c r="N62" s="54"/>
    </row>
    <row r="63" spans="1:14" x14ac:dyDescent="0.2">
      <c r="A63" s="48">
        <v>45960</v>
      </c>
      <c r="B63" s="233">
        <v>13</v>
      </c>
      <c r="C63" s="234">
        <v>45943</v>
      </c>
      <c r="D63" s="235" t="s">
        <v>103</v>
      </c>
      <c r="E63" s="236" t="s">
        <v>776</v>
      </c>
      <c r="F63" s="50">
        <v>2025035</v>
      </c>
      <c r="G63" s="118"/>
      <c r="H63" s="118"/>
      <c r="I63" s="118"/>
      <c r="J63" s="120">
        <v>400</v>
      </c>
      <c r="K63" s="120"/>
      <c r="L63" s="34">
        <f t="shared" si="0"/>
        <v>47913.96</v>
      </c>
      <c r="N63" s="54"/>
    </row>
    <row r="64" spans="1:14" x14ac:dyDescent="0.2">
      <c r="A64" s="48">
        <v>45960</v>
      </c>
      <c r="B64" s="233">
        <v>13</v>
      </c>
      <c r="C64" s="234">
        <v>45943</v>
      </c>
      <c r="D64" s="235" t="s">
        <v>103</v>
      </c>
      <c r="E64" s="236" t="s">
        <v>777</v>
      </c>
      <c r="F64" s="50">
        <v>2025036</v>
      </c>
      <c r="G64" s="118"/>
      <c r="H64" s="118"/>
      <c r="I64" s="118"/>
      <c r="J64" s="120">
        <v>600</v>
      </c>
      <c r="K64" s="120"/>
      <c r="L64" s="34">
        <f t="shared" si="0"/>
        <v>47313.96</v>
      </c>
      <c r="N64" s="54"/>
    </row>
    <row r="65" spans="1:14" x14ac:dyDescent="0.2">
      <c r="A65" s="48">
        <v>45960</v>
      </c>
      <c r="B65" s="233">
        <v>121</v>
      </c>
      <c r="C65" s="234">
        <v>45943</v>
      </c>
      <c r="D65" s="235" t="s">
        <v>398</v>
      </c>
      <c r="E65" s="236" t="s">
        <v>778</v>
      </c>
      <c r="F65" s="50">
        <v>2025004</v>
      </c>
      <c r="G65" s="118"/>
      <c r="H65" s="118"/>
      <c r="I65" s="118"/>
      <c r="J65" s="120">
        <v>256.92</v>
      </c>
      <c r="K65" s="120"/>
      <c r="L65" s="34">
        <f t="shared" si="0"/>
        <v>47057.04</v>
      </c>
      <c r="N65" s="54"/>
    </row>
    <row r="66" spans="1:14" x14ac:dyDescent="0.2">
      <c r="A66" s="123"/>
      <c r="B66" s="9"/>
      <c r="C66" s="10"/>
      <c r="D66" s="67"/>
      <c r="E66" s="67"/>
      <c r="F66" s="8"/>
      <c r="G66" s="25"/>
      <c r="H66" s="25"/>
      <c r="I66" s="25"/>
      <c r="J66" s="26"/>
      <c r="K66" s="42"/>
      <c r="L66" s="34">
        <f t="shared" si="0"/>
        <v>47057.04</v>
      </c>
      <c r="N66" s="54"/>
    </row>
    <row r="67" spans="1:14" x14ac:dyDescent="0.2">
      <c r="A67" s="121">
        <v>45960</v>
      </c>
      <c r="B67" s="108"/>
      <c r="C67" s="109"/>
      <c r="D67" s="110"/>
      <c r="E67" s="111" t="s">
        <v>15</v>
      </c>
      <c r="F67" s="111" t="s">
        <v>16</v>
      </c>
      <c r="G67" s="112"/>
      <c r="H67" s="112"/>
      <c r="I67" s="112"/>
      <c r="J67" s="122">
        <v>5.24</v>
      </c>
      <c r="K67" s="122"/>
      <c r="L67" s="34">
        <f t="shared" si="0"/>
        <v>47051.8</v>
      </c>
      <c r="N67" s="54"/>
    </row>
    <row r="68" spans="1:14" x14ac:dyDescent="0.2">
      <c r="A68" s="123"/>
      <c r="B68" s="9"/>
      <c r="C68" s="10"/>
      <c r="D68" s="67"/>
      <c r="E68" s="67"/>
      <c r="F68" s="8"/>
      <c r="G68" s="25"/>
      <c r="H68" s="25"/>
      <c r="I68" s="25"/>
      <c r="J68" s="26"/>
      <c r="K68" s="42"/>
      <c r="L68" s="34">
        <f t="shared" si="0"/>
        <v>47051.8</v>
      </c>
      <c r="N68" s="54"/>
    </row>
    <row r="69" spans="1:14" x14ac:dyDescent="0.2">
      <c r="A69" s="121">
        <v>45960</v>
      </c>
      <c r="B69" s="108"/>
      <c r="C69" s="109"/>
      <c r="D69" s="110"/>
      <c r="E69" s="111" t="s">
        <v>15</v>
      </c>
      <c r="F69" s="111" t="s">
        <v>16</v>
      </c>
      <c r="G69" s="112"/>
      <c r="H69" s="112"/>
      <c r="I69" s="112"/>
      <c r="J69" s="122">
        <v>16.29</v>
      </c>
      <c r="K69" s="122"/>
      <c r="L69" s="34">
        <f t="shared" si="0"/>
        <v>47035.51</v>
      </c>
      <c r="N69" s="54"/>
    </row>
    <row r="70" spans="1:14" x14ac:dyDescent="0.2">
      <c r="A70" s="123"/>
      <c r="B70" s="9"/>
      <c r="C70" s="10"/>
      <c r="D70" s="67"/>
      <c r="E70" s="67"/>
      <c r="F70" s="8"/>
      <c r="G70" s="74"/>
      <c r="H70" s="74"/>
      <c r="I70" s="74"/>
      <c r="J70" s="69"/>
      <c r="K70" s="160"/>
      <c r="L70" s="34">
        <f t="shared" si="0"/>
        <v>47035.51</v>
      </c>
      <c r="N70" s="54"/>
    </row>
    <row r="71" spans="1:14" x14ac:dyDescent="0.2">
      <c r="A71" s="121">
        <v>45960</v>
      </c>
      <c r="B71" s="108"/>
      <c r="C71" s="109"/>
      <c r="D71" s="110"/>
      <c r="E71" s="111" t="s">
        <v>15</v>
      </c>
      <c r="F71" s="111" t="s">
        <v>16</v>
      </c>
      <c r="G71" s="112"/>
      <c r="H71" s="112"/>
      <c r="I71" s="112"/>
      <c r="J71" s="122">
        <v>3.62</v>
      </c>
      <c r="K71" s="122"/>
      <c r="L71" s="34">
        <f t="shared" si="0"/>
        <v>47031.89</v>
      </c>
      <c r="N71" s="54"/>
    </row>
    <row r="72" spans="1:14" x14ac:dyDescent="0.2">
      <c r="A72" s="123"/>
      <c r="B72" s="9"/>
      <c r="C72" s="10"/>
      <c r="D72" s="67"/>
      <c r="E72" s="67"/>
      <c r="F72" s="8"/>
      <c r="G72" s="25"/>
      <c r="H72" s="25"/>
      <c r="I72" s="25"/>
      <c r="J72" s="26"/>
      <c r="K72" s="42"/>
      <c r="L72" s="34">
        <f t="shared" ref="L72:L83" si="1">+L71+K72-J72</f>
        <v>47031.89</v>
      </c>
      <c r="N72" s="54"/>
    </row>
    <row r="73" spans="1:14" x14ac:dyDescent="0.2">
      <c r="A73" s="113">
        <v>45960</v>
      </c>
      <c r="B73" s="276" t="s">
        <v>63</v>
      </c>
      <c r="C73" s="190">
        <v>45870</v>
      </c>
      <c r="D73" s="191" t="s">
        <v>779</v>
      </c>
      <c r="E73" s="308" t="s">
        <v>13</v>
      </c>
      <c r="F73" s="28">
        <v>2024034</v>
      </c>
      <c r="G73" s="31"/>
      <c r="H73" s="31"/>
      <c r="I73" s="31"/>
      <c r="J73" s="120"/>
      <c r="K73" s="120">
        <v>390.4</v>
      </c>
      <c r="L73" s="34">
        <f t="shared" si="1"/>
        <v>47422.29</v>
      </c>
      <c r="N73" s="54"/>
    </row>
    <row r="74" spans="1:14" x14ac:dyDescent="0.2">
      <c r="A74" s="123"/>
      <c r="B74" s="9"/>
      <c r="C74" s="10"/>
      <c r="D74" s="67"/>
      <c r="E74" s="67"/>
      <c r="F74" s="8"/>
      <c r="G74" s="25"/>
      <c r="H74" s="25"/>
      <c r="I74" s="25"/>
      <c r="J74" s="26"/>
      <c r="K74" s="42"/>
      <c r="L74" s="34">
        <f t="shared" si="1"/>
        <v>47422.29</v>
      </c>
      <c r="N74" s="54"/>
    </row>
    <row r="75" spans="1:14" x14ac:dyDescent="0.2">
      <c r="A75" s="113">
        <v>45961</v>
      </c>
      <c r="B75" s="233">
        <v>1381</v>
      </c>
      <c r="C75" s="234">
        <v>45937</v>
      </c>
      <c r="D75" s="235" t="s">
        <v>217</v>
      </c>
      <c r="E75" s="236" t="s">
        <v>218</v>
      </c>
      <c r="F75" s="235" t="s">
        <v>81</v>
      </c>
      <c r="G75" s="31"/>
      <c r="H75" s="31"/>
      <c r="I75" s="31"/>
      <c r="J75" s="120">
        <v>154.5</v>
      </c>
      <c r="K75" s="120"/>
      <c r="L75" s="34">
        <f t="shared" si="1"/>
        <v>47267.79</v>
      </c>
      <c r="N75" s="54"/>
    </row>
    <row r="76" spans="1:14" x14ac:dyDescent="0.2">
      <c r="A76" s="123"/>
      <c r="B76" s="9"/>
      <c r="C76" s="10"/>
      <c r="D76" s="67"/>
      <c r="E76" s="166"/>
      <c r="F76" s="8"/>
      <c r="G76" s="25"/>
      <c r="H76" s="25"/>
      <c r="I76" s="25"/>
      <c r="J76" s="26"/>
      <c r="K76" s="42"/>
      <c r="L76" s="34">
        <f t="shared" si="1"/>
        <v>47267.79</v>
      </c>
      <c r="N76" s="54"/>
    </row>
    <row r="77" spans="1:14" x14ac:dyDescent="0.2">
      <c r="A77" s="113">
        <v>45961</v>
      </c>
      <c r="B77" s="276" t="s">
        <v>780</v>
      </c>
      <c r="C77" s="190">
        <v>45870</v>
      </c>
      <c r="D77" s="191" t="s">
        <v>781</v>
      </c>
      <c r="E77" s="308" t="s">
        <v>13</v>
      </c>
      <c r="F77" s="28">
        <v>2025033</v>
      </c>
      <c r="G77" s="31"/>
      <c r="H77" s="31"/>
      <c r="I77" s="31"/>
      <c r="J77" s="120"/>
      <c r="K77" s="120">
        <v>5036.55</v>
      </c>
      <c r="L77" s="34">
        <f t="shared" si="1"/>
        <v>52304.34</v>
      </c>
      <c r="N77" s="54"/>
    </row>
    <row r="78" spans="1:14" x14ac:dyDescent="0.2">
      <c r="A78" s="123"/>
      <c r="B78" s="9"/>
      <c r="C78" s="10"/>
      <c r="D78" s="67"/>
      <c r="E78" s="57"/>
      <c r="F78" s="8"/>
      <c r="G78" s="25"/>
      <c r="H78" s="25"/>
      <c r="I78" s="25"/>
      <c r="J78" s="26"/>
      <c r="K78" s="42"/>
      <c r="L78" s="34">
        <f t="shared" si="1"/>
        <v>52304.34</v>
      </c>
      <c r="N78" s="54"/>
    </row>
    <row r="79" spans="1:14" x14ac:dyDescent="0.2">
      <c r="A79" s="113">
        <v>45961</v>
      </c>
      <c r="B79" s="276" t="s">
        <v>782</v>
      </c>
      <c r="C79" s="190">
        <v>45924</v>
      </c>
      <c r="D79" s="191" t="s">
        <v>428</v>
      </c>
      <c r="E79" s="308" t="s">
        <v>13</v>
      </c>
      <c r="F79" s="28">
        <v>2025051</v>
      </c>
      <c r="G79" s="31"/>
      <c r="H79" s="31"/>
      <c r="I79" s="31"/>
      <c r="J79" s="120"/>
      <c r="K79" s="120">
        <v>488</v>
      </c>
      <c r="L79" s="34">
        <f t="shared" si="1"/>
        <v>52792.34</v>
      </c>
      <c r="N79" s="54"/>
    </row>
    <row r="80" spans="1:14" x14ac:dyDescent="0.2">
      <c r="A80" s="123"/>
      <c r="B80" s="9"/>
      <c r="C80" s="10"/>
      <c r="D80" s="67"/>
      <c r="E80" s="57"/>
      <c r="F80" s="8"/>
      <c r="G80" s="25"/>
      <c r="H80" s="25"/>
      <c r="I80" s="25"/>
      <c r="J80" s="26"/>
      <c r="K80" s="42"/>
      <c r="L80" s="34">
        <f t="shared" si="1"/>
        <v>52792.34</v>
      </c>
      <c r="N80" s="54"/>
    </row>
    <row r="81" spans="1:14" x14ac:dyDescent="0.2">
      <c r="A81" s="113">
        <v>45961</v>
      </c>
      <c r="B81" s="276" t="s">
        <v>783</v>
      </c>
      <c r="C81" s="190">
        <v>45924</v>
      </c>
      <c r="D81" s="191" t="s">
        <v>784</v>
      </c>
      <c r="E81" s="308" t="s">
        <v>13</v>
      </c>
      <c r="F81" s="28">
        <v>2025044</v>
      </c>
      <c r="G81" s="31"/>
      <c r="H81" s="31"/>
      <c r="I81" s="31"/>
      <c r="J81" s="120"/>
      <c r="K81" s="120">
        <v>1610.4</v>
      </c>
      <c r="L81" s="34">
        <f t="shared" si="1"/>
        <v>54402.74</v>
      </c>
      <c r="N81" s="54"/>
    </row>
    <row r="82" spans="1:14" x14ac:dyDescent="0.2">
      <c r="A82" s="123"/>
      <c r="B82" s="9"/>
      <c r="C82" s="10"/>
      <c r="D82" s="67"/>
      <c r="E82" s="57"/>
      <c r="F82" s="8"/>
      <c r="G82" s="25"/>
      <c r="H82" s="25"/>
      <c r="I82" s="25"/>
      <c r="J82" s="26"/>
      <c r="K82" s="42"/>
      <c r="L82" s="34">
        <f t="shared" si="1"/>
        <v>54402.74</v>
      </c>
      <c r="N82" s="54"/>
    </row>
    <row r="83" spans="1:14" x14ac:dyDescent="0.2">
      <c r="A83" s="30"/>
      <c r="B83" s="47"/>
      <c r="C83" s="48"/>
      <c r="D83" s="49"/>
      <c r="E83" s="49"/>
      <c r="F83" s="50"/>
      <c r="G83" s="51"/>
      <c r="H83" s="51"/>
      <c r="I83" s="51"/>
      <c r="J83" s="52"/>
      <c r="K83" s="53"/>
      <c r="L83" s="34">
        <f t="shared" si="1"/>
        <v>54402.74</v>
      </c>
    </row>
    <row r="85" spans="1:14" x14ac:dyDescent="0.2">
      <c r="L85" s="54"/>
    </row>
    <row r="86" spans="1:14" x14ac:dyDescent="0.2">
      <c r="L86" s="54"/>
    </row>
  </sheetData>
  <pageMargins left="0.70866141732283472" right="0.70866141732283472" top="0.74803149606299213" bottom="0.74803149606299213" header="0.31496062992125984" footer="0.31496062992125984"/>
  <pageSetup paperSize="9" scale="64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6C05-F927-4C96-8A3A-FC8DABFCE44D}">
  <sheetPr>
    <pageSetUpPr fitToPage="1"/>
  </sheetPr>
  <dimension ref="A1:L8"/>
  <sheetViews>
    <sheetView zoomScaleNormal="100" workbookViewId="0">
      <selection activeCell="L7" sqref="L7"/>
    </sheetView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27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14"/>
      <c r="B5" s="9"/>
      <c r="C5" s="10"/>
      <c r="D5" s="8"/>
      <c r="E5" s="8"/>
      <c r="F5" s="8"/>
      <c r="G5" s="11"/>
      <c r="H5" s="11"/>
      <c r="I5" s="11"/>
      <c r="J5" s="12"/>
      <c r="K5" s="12"/>
      <c r="L5" s="35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+'[1]Dicembre 24BPAnticipi'!$L$11</f>
        <v>0</v>
      </c>
    </row>
    <row r="7" spans="1:12" x14ac:dyDescent="0.2">
      <c r="A7" s="89"/>
      <c r="B7" s="106"/>
      <c r="C7" s="89"/>
      <c r="D7" s="90"/>
      <c r="E7" s="90"/>
      <c r="F7" s="90"/>
      <c r="G7" s="91"/>
      <c r="H7" s="91"/>
      <c r="I7" s="91"/>
      <c r="J7" s="26"/>
      <c r="K7" s="42"/>
      <c r="L7" s="35"/>
    </row>
    <row r="8" spans="1:12" x14ac:dyDescent="0.2">
      <c r="A8" s="30"/>
      <c r="B8" s="63"/>
      <c r="C8" s="64"/>
      <c r="D8" s="50" t="s">
        <v>12</v>
      </c>
      <c r="E8" s="50"/>
      <c r="F8" s="50"/>
      <c r="G8" s="51"/>
      <c r="H8" s="51"/>
      <c r="I8" s="51"/>
      <c r="J8" s="53"/>
      <c r="K8" s="53"/>
      <c r="L8" s="34">
        <f>L6+(SUM(K6:K8)-SUM(J6:J8))</f>
        <v>0</v>
      </c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D4F3-A795-4829-9F7C-6A7FAABB4209}">
  <sheetPr>
    <pageSetUpPr fitToPage="1"/>
  </sheetPr>
  <dimension ref="A1:L14"/>
  <sheetViews>
    <sheetView zoomScaleNormal="100" workbookViewId="0"/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34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+'Settembre 25BPAnticipi'!L10</f>
        <v>0</v>
      </c>
    </row>
    <row r="7" spans="1:12" x14ac:dyDescent="0.2">
      <c r="A7" s="24"/>
      <c r="B7" s="23"/>
      <c r="C7" s="24"/>
      <c r="D7" s="22"/>
      <c r="E7" s="22"/>
      <c r="F7" s="22"/>
      <c r="G7" s="25"/>
      <c r="H7" s="25"/>
      <c r="I7" s="25"/>
      <c r="J7" s="26"/>
      <c r="K7" s="42"/>
      <c r="L7" s="35"/>
    </row>
    <row r="8" spans="1:12" x14ac:dyDescent="0.2">
      <c r="A8" s="24"/>
      <c r="B8" s="22"/>
      <c r="C8" s="24"/>
      <c r="D8" s="22"/>
      <c r="E8" s="22"/>
      <c r="F8" s="22"/>
      <c r="G8" s="25"/>
      <c r="H8" s="25"/>
      <c r="I8" s="25"/>
      <c r="J8" s="42"/>
      <c r="K8" s="42"/>
      <c r="L8" s="35"/>
    </row>
    <row r="9" spans="1:12" x14ac:dyDescent="0.2">
      <c r="A9" s="24"/>
      <c r="B9" s="23"/>
      <c r="C9" s="24"/>
      <c r="D9" s="22"/>
      <c r="E9" s="22"/>
      <c r="F9" s="22"/>
      <c r="G9" s="25"/>
      <c r="H9" s="25"/>
      <c r="I9" s="25"/>
      <c r="J9" s="26"/>
      <c r="K9" s="42"/>
      <c r="L9" s="35"/>
    </row>
    <row r="10" spans="1:12" x14ac:dyDescent="0.2">
      <c r="A10" s="30"/>
      <c r="B10" s="63"/>
      <c r="C10" s="64"/>
      <c r="D10" s="50" t="s">
        <v>12</v>
      </c>
      <c r="E10" s="50"/>
      <c r="F10" s="50"/>
      <c r="G10" s="51"/>
      <c r="H10" s="51"/>
      <c r="I10" s="51"/>
      <c r="J10" s="53"/>
      <c r="K10" s="53"/>
      <c r="L10" s="34">
        <f>L6+(SUM(K6:K10)-SUM(J6:J10))</f>
        <v>0</v>
      </c>
    </row>
    <row r="11" spans="1:12" x14ac:dyDescent="0.2">
      <c r="L11" s="65"/>
    </row>
    <row r="12" spans="1:12" x14ac:dyDescent="0.2">
      <c r="L12" s="54"/>
    </row>
    <row r="13" spans="1:12" x14ac:dyDescent="0.2">
      <c r="L13" s="65"/>
    </row>
    <row r="14" spans="1:12" x14ac:dyDescent="0.2">
      <c r="L14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37BD-E281-42AF-A043-03FBD21CEB3E}">
  <sheetPr>
    <pageSetUpPr fitToPage="1"/>
  </sheetPr>
  <dimension ref="A1:N61"/>
  <sheetViews>
    <sheetView topLeftCell="A16" zoomScaleNormal="100" workbookViewId="0">
      <selection activeCell="J44" sqref="J44:J48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33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+'Ottobre 25'!L54</f>
        <v>112271.59</v>
      </c>
    </row>
    <row r="7" spans="1:12" x14ac:dyDescent="0.2">
      <c r="A7" s="22"/>
      <c r="B7" s="83"/>
      <c r="C7" s="80"/>
      <c r="D7" s="84"/>
      <c r="E7" s="22"/>
      <c r="F7" s="22"/>
      <c r="G7" s="25"/>
      <c r="H7" s="25"/>
      <c r="I7" s="25"/>
      <c r="J7" s="26"/>
      <c r="K7" s="27"/>
      <c r="L7" s="34">
        <f>+L6+K7-J7</f>
        <v>112271.59</v>
      </c>
    </row>
    <row r="8" spans="1:12" x14ac:dyDescent="0.2">
      <c r="A8" s="113">
        <v>45962</v>
      </c>
      <c r="B8" s="302" t="s">
        <v>785</v>
      </c>
      <c r="C8" s="290">
        <v>45955</v>
      </c>
      <c r="D8" s="302" t="s">
        <v>224</v>
      </c>
      <c r="E8" s="284" t="s">
        <v>225</v>
      </c>
      <c r="F8" s="116" t="s">
        <v>81</v>
      </c>
      <c r="G8" s="118"/>
      <c r="H8" s="118"/>
      <c r="I8" s="118"/>
      <c r="J8" s="119">
        <v>2.57</v>
      </c>
      <c r="K8" s="120"/>
      <c r="L8" s="34">
        <f t="shared" ref="L8:L58" si="0">+L7+K8-J8</f>
        <v>112269.02</v>
      </c>
    </row>
    <row r="9" spans="1:12" x14ac:dyDescent="0.2">
      <c r="A9" s="22"/>
      <c r="B9" s="23"/>
      <c r="C9" s="24"/>
      <c r="D9" s="22"/>
      <c r="E9" s="22"/>
      <c r="F9" s="22"/>
      <c r="G9" s="25"/>
      <c r="H9" s="25"/>
      <c r="I9" s="25"/>
      <c r="J9" s="81"/>
      <c r="K9" s="27"/>
      <c r="L9" s="34">
        <f t="shared" si="0"/>
        <v>112269.02</v>
      </c>
    </row>
    <row r="10" spans="1:12" x14ac:dyDescent="0.2">
      <c r="A10" s="127">
        <v>45966</v>
      </c>
      <c r="B10" s="128"/>
      <c r="C10" s="127"/>
      <c r="D10" s="129" t="s">
        <v>17</v>
      </c>
      <c r="E10" s="129" t="s">
        <v>824</v>
      </c>
      <c r="F10" s="129" t="s">
        <v>19</v>
      </c>
      <c r="G10" s="130"/>
      <c r="H10" s="130"/>
      <c r="I10" s="130"/>
      <c r="J10" s="131">
        <v>27709</v>
      </c>
      <c r="K10" s="132"/>
      <c r="L10" s="34">
        <f t="shared" si="0"/>
        <v>84560.02</v>
      </c>
    </row>
    <row r="11" spans="1:12" x14ac:dyDescent="0.2">
      <c r="A11" s="22"/>
      <c r="B11" s="23"/>
      <c r="C11" s="24"/>
      <c r="D11" s="22"/>
      <c r="E11" s="22"/>
      <c r="F11" s="22"/>
      <c r="G11" s="25"/>
      <c r="H11" s="25"/>
      <c r="I11" s="25"/>
      <c r="J11" s="81"/>
      <c r="K11" s="27"/>
      <c r="L11" s="34">
        <f t="shared" si="0"/>
        <v>84560.02</v>
      </c>
    </row>
    <row r="12" spans="1:12" x14ac:dyDescent="0.2">
      <c r="A12" s="121">
        <v>45966</v>
      </c>
      <c r="B12" s="108"/>
      <c r="C12" s="109"/>
      <c r="D12" s="110"/>
      <c r="E12" s="111" t="s">
        <v>15</v>
      </c>
      <c r="F12" s="111" t="s">
        <v>16</v>
      </c>
      <c r="G12" s="112"/>
      <c r="H12" s="112"/>
      <c r="I12" s="112"/>
      <c r="J12" s="122">
        <v>9.36</v>
      </c>
      <c r="K12" s="122"/>
      <c r="L12" s="34">
        <f t="shared" si="0"/>
        <v>84550.66</v>
      </c>
    </row>
    <row r="13" spans="1:12" x14ac:dyDescent="0.2">
      <c r="A13" s="22"/>
      <c r="B13" s="82"/>
      <c r="C13" s="24"/>
      <c r="D13" s="22"/>
      <c r="E13" s="22"/>
      <c r="F13" s="22"/>
      <c r="G13" s="25"/>
      <c r="H13" s="25"/>
      <c r="I13" s="25"/>
      <c r="J13" s="26"/>
      <c r="K13" s="27"/>
      <c r="L13" s="34">
        <f t="shared" si="0"/>
        <v>84550.66</v>
      </c>
    </row>
    <row r="14" spans="1:12" x14ac:dyDescent="0.2">
      <c r="A14" s="113">
        <v>45967</v>
      </c>
      <c r="B14" s="360" t="s">
        <v>786</v>
      </c>
      <c r="C14" s="190">
        <v>45967</v>
      </c>
      <c r="D14" s="191" t="s">
        <v>787</v>
      </c>
      <c r="E14" s="308" t="s">
        <v>13</v>
      </c>
      <c r="F14" s="28">
        <v>2025078</v>
      </c>
      <c r="G14" s="31"/>
      <c r="H14" s="31"/>
      <c r="I14" s="31"/>
      <c r="J14" s="120"/>
      <c r="K14" s="120">
        <v>549</v>
      </c>
      <c r="L14" s="34">
        <f t="shared" si="0"/>
        <v>85099.66</v>
      </c>
    </row>
    <row r="15" spans="1:12" x14ac:dyDescent="0.2">
      <c r="A15" s="123"/>
      <c r="B15" s="152"/>
      <c r="C15" s="123"/>
      <c r="D15" s="45"/>
      <c r="E15" s="45"/>
      <c r="F15" s="45"/>
      <c r="G15" s="76"/>
      <c r="H15" s="76"/>
      <c r="I15" s="76"/>
      <c r="J15" s="77"/>
      <c r="K15" s="124"/>
      <c r="L15" s="34">
        <f t="shared" si="0"/>
        <v>85099.66</v>
      </c>
    </row>
    <row r="16" spans="1:12" x14ac:dyDescent="0.2">
      <c r="A16" s="192">
        <v>45961</v>
      </c>
      <c r="B16" s="108"/>
      <c r="C16" s="109"/>
      <c r="D16" s="110"/>
      <c r="E16" s="111" t="s">
        <v>232</v>
      </c>
      <c r="F16" s="111" t="s">
        <v>19</v>
      </c>
      <c r="G16" s="112"/>
      <c r="H16" s="112"/>
      <c r="I16" s="112"/>
      <c r="J16" s="122">
        <v>3</v>
      </c>
      <c r="K16" s="122"/>
      <c r="L16" s="34">
        <f t="shared" si="0"/>
        <v>85096.66</v>
      </c>
    </row>
    <row r="17" spans="1:12" x14ac:dyDescent="0.2">
      <c r="A17" s="24"/>
      <c r="B17" s="85"/>
      <c r="C17" s="80"/>
      <c r="D17" s="84"/>
      <c r="E17" s="57"/>
      <c r="F17" s="22"/>
      <c r="G17" s="25"/>
      <c r="H17" s="25"/>
      <c r="I17" s="25"/>
      <c r="J17" s="26"/>
      <c r="K17" s="27"/>
      <c r="L17" s="34">
        <f t="shared" si="0"/>
        <v>85096.66</v>
      </c>
    </row>
    <row r="18" spans="1:12" x14ac:dyDescent="0.2">
      <c r="A18" s="30">
        <v>45972</v>
      </c>
      <c r="B18" s="323" t="s">
        <v>788</v>
      </c>
      <c r="C18" s="48">
        <v>45972</v>
      </c>
      <c r="D18" s="49" t="s">
        <v>789</v>
      </c>
      <c r="E18" s="308" t="s">
        <v>13</v>
      </c>
      <c r="F18" s="28">
        <v>2025078</v>
      </c>
      <c r="G18" s="31"/>
      <c r="H18" s="31"/>
      <c r="I18" s="31"/>
      <c r="J18" s="296"/>
      <c r="K18" s="349">
        <v>274.5</v>
      </c>
      <c r="L18" s="34">
        <f t="shared" si="0"/>
        <v>85371.16</v>
      </c>
    </row>
    <row r="19" spans="1:12" x14ac:dyDescent="0.2">
      <c r="A19" s="24"/>
      <c r="B19" s="179"/>
      <c r="C19" s="171"/>
      <c r="D19" s="172"/>
      <c r="E19" s="22"/>
      <c r="F19" s="22"/>
      <c r="G19" s="25"/>
      <c r="H19" s="25"/>
      <c r="I19" s="25"/>
      <c r="J19" s="156"/>
      <c r="K19" s="46"/>
      <c r="L19" s="34">
        <f t="shared" si="0"/>
        <v>85371.16</v>
      </c>
    </row>
    <row r="20" spans="1:12" x14ac:dyDescent="0.2">
      <c r="A20" s="30">
        <v>45972</v>
      </c>
      <c r="B20" s="28" t="s">
        <v>790</v>
      </c>
      <c r="C20" s="30">
        <v>45972</v>
      </c>
      <c r="D20" s="28" t="s">
        <v>445</v>
      </c>
      <c r="E20" s="308" t="s">
        <v>13</v>
      </c>
      <c r="F20" s="28">
        <v>2025078</v>
      </c>
      <c r="G20" s="31"/>
      <c r="H20" s="31"/>
      <c r="I20" s="31"/>
      <c r="J20" s="32"/>
      <c r="K20" s="56">
        <v>1040</v>
      </c>
      <c r="L20" s="34">
        <f t="shared" si="0"/>
        <v>86411.16</v>
      </c>
    </row>
    <row r="21" spans="1:12" x14ac:dyDescent="0.2">
      <c r="A21" s="22"/>
      <c r="B21" s="22"/>
      <c r="C21" s="24"/>
      <c r="D21" s="22"/>
      <c r="E21" s="22"/>
      <c r="F21" s="22"/>
      <c r="G21" s="25"/>
      <c r="H21" s="25"/>
      <c r="I21" s="25"/>
      <c r="J21" s="26"/>
      <c r="K21" s="42"/>
      <c r="L21" s="34">
        <f t="shared" si="0"/>
        <v>86411.16</v>
      </c>
    </row>
    <row r="22" spans="1:12" x14ac:dyDescent="0.2">
      <c r="A22" s="30">
        <v>45972</v>
      </c>
      <c r="B22" s="50" t="s">
        <v>214</v>
      </c>
      <c r="C22" s="64">
        <v>45972</v>
      </c>
      <c r="D22" s="266" t="s">
        <v>445</v>
      </c>
      <c r="E22" s="308" t="s">
        <v>13</v>
      </c>
      <c r="F22" s="50">
        <v>2025079</v>
      </c>
      <c r="G22" s="31"/>
      <c r="H22" s="31"/>
      <c r="I22" s="31"/>
      <c r="J22" s="119"/>
      <c r="K22" s="119">
        <v>800</v>
      </c>
      <c r="L22" s="34">
        <f t="shared" si="0"/>
        <v>87211.16</v>
      </c>
    </row>
    <row r="23" spans="1:12" x14ac:dyDescent="0.2">
      <c r="A23" s="24"/>
      <c r="B23" s="8"/>
      <c r="C23" s="10"/>
      <c r="D23" s="67"/>
      <c r="E23" s="67"/>
      <c r="F23" s="8"/>
      <c r="G23" s="25"/>
      <c r="H23" s="25"/>
      <c r="I23" s="25"/>
      <c r="J23" s="77"/>
      <c r="K23" s="77"/>
      <c r="L23" s="34">
        <f t="shared" si="0"/>
        <v>87211.16</v>
      </c>
    </row>
    <row r="24" spans="1:12" x14ac:dyDescent="0.2">
      <c r="A24" s="30">
        <v>45972</v>
      </c>
      <c r="B24" s="28" t="s">
        <v>791</v>
      </c>
      <c r="C24" s="30">
        <v>45972</v>
      </c>
      <c r="D24" s="28" t="s">
        <v>503</v>
      </c>
      <c r="E24" s="308" t="s">
        <v>13</v>
      </c>
      <c r="F24" s="28">
        <v>2025082</v>
      </c>
      <c r="G24" s="31"/>
      <c r="H24" s="31"/>
      <c r="I24" s="31"/>
      <c r="J24" s="32"/>
      <c r="K24" s="56">
        <v>488</v>
      </c>
      <c r="L24" s="34">
        <f t="shared" si="0"/>
        <v>87699.16</v>
      </c>
    </row>
    <row r="25" spans="1:12" x14ac:dyDescent="0.2">
      <c r="A25" s="123"/>
      <c r="B25" s="43"/>
      <c r="C25" s="66"/>
      <c r="D25" s="40"/>
      <c r="E25" s="22"/>
      <c r="F25" s="22"/>
      <c r="G25" s="25"/>
      <c r="H25" s="25"/>
      <c r="I25" s="25"/>
      <c r="J25" s="77"/>
      <c r="K25" s="77"/>
      <c r="L25" s="34">
        <f t="shared" si="0"/>
        <v>87699.16</v>
      </c>
    </row>
    <row r="26" spans="1:12" x14ac:dyDescent="0.2">
      <c r="A26" s="113">
        <v>45975</v>
      </c>
      <c r="B26" s="189" t="s">
        <v>213</v>
      </c>
      <c r="C26" s="190">
        <v>45975</v>
      </c>
      <c r="D26" s="191" t="s">
        <v>197</v>
      </c>
      <c r="E26" s="308" t="s">
        <v>13</v>
      </c>
      <c r="F26" s="28">
        <v>2025082</v>
      </c>
      <c r="G26" s="31"/>
      <c r="H26" s="31"/>
      <c r="I26" s="31"/>
      <c r="J26" s="119"/>
      <c r="K26" s="119">
        <v>244</v>
      </c>
      <c r="L26" s="34">
        <f t="shared" si="0"/>
        <v>87943.16</v>
      </c>
    </row>
    <row r="27" spans="1:12" x14ac:dyDescent="0.2">
      <c r="A27" s="123"/>
      <c r="B27" s="43"/>
      <c r="C27" s="66"/>
      <c r="D27" s="40"/>
      <c r="E27" s="328"/>
      <c r="F27" s="22"/>
      <c r="G27" s="25"/>
      <c r="H27" s="25"/>
      <c r="I27" s="25"/>
      <c r="J27" s="77"/>
      <c r="K27" s="77"/>
      <c r="L27" s="34">
        <f t="shared" si="0"/>
        <v>87943.16</v>
      </c>
    </row>
    <row r="28" spans="1:12" x14ac:dyDescent="0.2">
      <c r="A28" s="113">
        <v>45975</v>
      </c>
      <c r="B28" s="189" t="s">
        <v>239</v>
      </c>
      <c r="C28" s="190">
        <v>45975</v>
      </c>
      <c r="D28" s="191" t="s">
        <v>654</v>
      </c>
      <c r="E28" s="308" t="s">
        <v>13</v>
      </c>
      <c r="F28" s="28">
        <v>2025082</v>
      </c>
      <c r="G28" s="31"/>
      <c r="H28" s="31"/>
      <c r="I28" s="31"/>
      <c r="J28" s="119"/>
      <c r="K28" s="119">
        <v>244</v>
      </c>
      <c r="L28" s="34">
        <f t="shared" si="0"/>
        <v>88187.16</v>
      </c>
    </row>
    <row r="29" spans="1:12" x14ac:dyDescent="0.2">
      <c r="A29" s="123"/>
      <c r="B29" s="43"/>
      <c r="C29" s="66"/>
      <c r="D29" s="40"/>
      <c r="E29" s="22"/>
      <c r="F29" s="22"/>
      <c r="G29" s="25"/>
      <c r="H29" s="25"/>
      <c r="I29" s="25"/>
      <c r="J29" s="77"/>
      <c r="K29" s="77"/>
      <c r="L29" s="34">
        <f t="shared" si="0"/>
        <v>88187.16</v>
      </c>
    </row>
    <row r="30" spans="1:12" x14ac:dyDescent="0.2">
      <c r="A30" s="113">
        <v>45975</v>
      </c>
      <c r="B30" s="233">
        <v>686</v>
      </c>
      <c r="C30" s="234">
        <v>45945</v>
      </c>
      <c r="D30" s="235" t="s">
        <v>233</v>
      </c>
      <c r="E30" s="235" t="s">
        <v>234</v>
      </c>
      <c r="F30" s="235" t="s">
        <v>81</v>
      </c>
      <c r="G30" s="31"/>
      <c r="H30" s="31"/>
      <c r="I30" s="31"/>
      <c r="J30" s="119">
        <v>9.99</v>
      </c>
      <c r="K30" s="119"/>
      <c r="L30" s="34">
        <f t="shared" si="0"/>
        <v>88177.17</v>
      </c>
    </row>
    <row r="31" spans="1:12" x14ac:dyDescent="0.2">
      <c r="A31" s="123"/>
      <c r="B31" s="43"/>
      <c r="C31" s="66"/>
      <c r="D31" s="40"/>
      <c r="E31" s="22"/>
      <c r="F31" s="22"/>
      <c r="G31" s="25"/>
      <c r="H31" s="25"/>
      <c r="I31" s="25"/>
      <c r="J31" s="77"/>
      <c r="K31" s="77"/>
      <c r="L31" s="34">
        <f t="shared" si="0"/>
        <v>88177.17</v>
      </c>
    </row>
    <row r="32" spans="1:12" x14ac:dyDescent="0.2">
      <c r="A32" s="192">
        <v>45978</v>
      </c>
      <c r="B32" s="251"/>
      <c r="C32" s="192"/>
      <c r="D32" s="111"/>
      <c r="E32" s="111" t="s">
        <v>190</v>
      </c>
      <c r="F32" s="111" t="s">
        <v>191</v>
      </c>
      <c r="G32" s="112"/>
      <c r="H32" s="112"/>
      <c r="I32" s="112"/>
      <c r="J32" s="252">
        <v>53.01</v>
      </c>
      <c r="K32" s="253"/>
      <c r="L32" s="34">
        <f t="shared" si="0"/>
        <v>88124.160000000003</v>
      </c>
    </row>
    <row r="33" spans="1:12" x14ac:dyDescent="0.2">
      <c r="A33" s="24"/>
      <c r="B33" s="135"/>
      <c r="C33" s="86"/>
      <c r="D33" s="87"/>
      <c r="E33" s="22"/>
      <c r="F33" s="22"/>
      <c r="G33" s="25"/>
      <c r="H33" s="25"/>
      <c r="I33" s="25"/>
      <c r="J33" s="27"/>
      <c r="K33" s="27"/>
      <c r="L33" s="34">
        <f t="shared" si="0"/>
        <v>88124.160000000003</v>
      </c>
    </row>
    <row r="34" spans="1:12" x14ac:dyDescent="0.2">
      <c r="A34" s="192">
        <v>45978</v>
      </c>
      <c r="B34" s="251"/>
      <c r="C34" s="192"/>
      <c r="D34" s="111"/>
      <c r="E34" s="111" t="s">
        <v>190</v>
      </c>
      <c r="F34" s="111" t="s">
        <v>191</v>
      </c>
      <c r="G34" s="112"/>
      <c r="H34" s="112"/>
      <c r="I34" s="112"/>
      <c r="J34" s="252">
        <v>327.76</v>
      </c>
      <c r="K34" s="253"/>
      <c r="L34" s="34">
        <f t="shared" si="0"/>
        <v>87796.4</v>
      </c>
    </row>
    <row r="35" spans="1:12" x14ac:dyDescent="0.2">
      <c r="A35" s="24"/>
      <c r="B35" s="135"/>
      <c r="C35" s="86"/>
      <c r="D35" s="87"/>
      <c r="E35" s="22"/>
      <c r="F35" s="22"/>
      <c r="G35" s="25"/>
      <c r="H35" s="25"/>
      <c r="I35" s="25"/>
      <c r="J35" s="27"/>
      <c r="K35" s="27"/>
      <c r="L35" s="34">
        <f t="shared" si="0"/>
        <v>87796.4</v>
      </c>
    </row>
    <row r="36" spans="1:12" x14ac:dyDescent="0.2">
      <c r="A36" s="192">
        <v>45978</v>
      </c>
      <c r="B36" s="251"/>
      <c r="C36" s="192"/>
      <c r="D36" s="111"/>
      <c r="E36" s="111" t="s">
        <v>190</v>
      </c>
      <c r="F36" s="111" t="s">
        <v>191</v>
      </c>
      <c r="G36" s="112"/>
      <c r="H36" s="112"/>
      <c r="I36" s="112"/>
      <c r="J36" s="252">
        <v>26910.74</v>
      </c>
      <c r="K36" s="253"/>
      <c r="L36" s="34">
        <f t="shared" si="0"/>
        <v>60885.66</v>
      </c>
    </row>
    <row r="37" spans="1:12" x14ac:dyDescent="0.2">
      <c r="A37" s="123"/>
      <c r="B37" s="38"/>
      <c r="C37" s="66"/>
      <c r="D37" s="40"/>
      <c r="E37" s="22"/>
      <c r="F37" s="22"/>
      <c r="G37" s="25"/>
      <c r="H37" s="25"/>
      <c r="I37" s="25"/>
      <c r="J37" s="124"/>
      <c r="K37" s="124"/>
      <c r="L37" s="34">
        <f t="shared" si="0"/>
        <v>60885.66</v>
      </c>
    </row>
    <row r="38" spans="1:12" x14ac:dyDescent="0.2">
      <c r="A38" s="192">
        <v>45978</v>
      </c>
      <c r="B38" s="251"/>
      <c r="C38" s="192"/>
      <c r="D38" s="111"/>
      <c r="E38" s="111" t="s">
        <v>190</v>
      </c>
      <c r="F38" s="111" t="s">
        <v>191</v>
      </c>
      <c r="G38" s="112"/>
      <c r="H38" s="112"/>
      <c r="I38" s="112"/>
      <c r="J38" s="252">
        <v>583.46</v>
      </c>
      <c r="K38" s="253"/>
      <c r="L38" s="34">
        <f t="shared" si="0"/>
        <v>60302.2</v>
      </c>
    </row>
    <row r="39" spans="1:12" x14ac:dyDescent="0.2">
      <c r="A39" s="24"/>
      <c r="B39" s="135"/>
      <c r="C39" s="86"/>
      <c r="D39" s="87"/>
      <c r="E39" s="22"/>
      <c r="F39" s="22"/>
      <c r="G39" s="25"/>
      <c r="H39" s="25"/>
      <c r="I39" s="25"/>
      <c r="J39" s="27"/>
      <c r="K39" s="27"/>
      <c r="L39" s="34">
        <f t="shared" si="0"/>
        <v>60302.2</v>
      </c>
    </row>
    <row r="40" spans="1:12" x14ac:dyDescent="0.2">
      <c r="A40" s="192">
        <v>45978</v>
      </c>
      <c r="B40" s="251"/>
      <c r="C40" s="192"/>
      <c r="D40" s="111"/>
      <c r="E40" s="111" t="s">
        <v>190</v>
      </c>
      <c r="F40" s="111" t="s">
        <v>191</v>
      </c>
      <c r="G40" s="112"/>
      <c r="H40" s="112"/>
      <c r="I40" s="112"/>
      <c r="J40" s="252">
        <v>185.37</v>
      </c>
      <c r="K40" s="253"/>
      <c r="L40" s="34">
        <f t="shared" si="0"/>
        <v>60116.83</v>
      </c>
    </row>
    <row r="41" spans="1:12" x14ac:dyDescent="0.2">
      <c r="A41" s="123"/>
      <c r="B41" s="43"/>
      <c r="C41" s="66"/>
      <c r="D41" s="40"/>
      <c r="E41" s="22"/>
      <c r="F41" s="22"/>
      <c r="G41" s="25"/>
      <c r="H41" s="25"/>
      <c r="I41" s="25"/>
      <c r="J41" s="77"/>
      <c r="K41" s="77"/>
      <c r="L41" s="34">
        <f t="shared" si="0"/>
        <v>60116.83</v>
      </c>
    </row>
    <row r="42" spans="1:12" x14ac:dyDescent="0.2">
      <c r="A42" s="113">
        <v>45979</v>
      </c>
      <c r="B42" s="233">
        <v>330292906</v>
      </c>
      <c r="C42" s="234">
        <v>45979</v>
      </c>
      <c r="D42" s="284" t="s">
        <v>192</v>
      </c>
      <c r="E42" s="116" t="s">
        <v>193</v>
      </c>
      <c r="F42" s="28" t="s">
        <v>81</v>
      </c>
      <c r="G42" s="31"/>
      <c r="H42" s="31"/>
      <c r="I42" s="31"/>
      <c r="J42" s="119">
        <v>111.93</v>
      </c>
      <c r="K42" s="119"/>
      <c r="L42" s="34">
        <f t="shared" si="0"/>
        <v>60004.9</v>
      </c>
    </row>
    <row r="43" spans="1:12" x14ac:dyDescent="0.2">
      <c r="A43" s="123"/>
      <c r="B43" s="43"/>
      <c r="C43" s="66"/>
      <c r="D43" s="40"/>
      <c r="E43" s="22"/>
      <c r="F43" s="22"/>
      <c r="G43" s="25"/>
      <c r="H43" s="25"/>
      <c r="I43" s="25"/>
      <c r="J43" s="77"/>
      <c r="K43" s="77"/>
      <c r="L43" s="34">
        <f t="shared" si="0"/>
        <v>60004.9</v>
      </c>
    </row>
    <row r="44" spans="1:12" x14ac:dyDescent="0.2">
      <c r="A44" s="127">
        <v>45988</v>
      </c>
      <c r="B44" s="128"/>
      <c r="C44" s="127"/>
      <c r="D44" s="129" t="s">
        <v>284</v>
      </c>
      <c r="E44" s="129" t="s">
        <v>758</v>
      </c>
      <c r="F44" s="129">
        <v>2024062</v>
      </c>
      <c r="G44" s="130"/>
      <c r="H44" s="130"/>
      <c r="I44" s="130"/>
      <c r="J44" s="132">
        <v>1000</v>
      </c>
      <c r="K44" s="132"/>
      <c r="L44" s="34">
        <f t="shared" si="0"/>
        <v>59004.9</v>
      </c>
    </row>
    <row r="45" spans="1:12" x14ac:dyDescent="0.2">
      <c r="A45" s="127">
        <v>45988</v>
      </c>
      <c r="B45" s="128"/>
      <c r="C45" s="127"/>
      <c r="D45" s="129" t="s">
        <v>284</v>
      </c>
      <c r="E45" s="129" t="s">
        <v>421</v>
      </c>
      <c r="F45" s="129">
        <v>2024062</v>
      </c>
      <c r="G45" s="130"/>
      <c r="H45" s="130"/>
      <c r="I45" s="130"/>
      <c r="J45" s="132">
        <v>1900</v>
      </c>
      <c r="K45" s="132"/>
      <c r="L45" s="34">
        <f t="shared" si="0"/>
        <v>57104.9</v>
      </c>
    </row>
    <row r="46" spans="1:12" x14ac:dyDescent="0.2">
      <c r="A46" s="22"/>
      <c r="B46" s="23"/>
      <c r="C46" s="24"/>
      <c r="D46" s="22"/>
      <c r="E46" s="22"/>
      <c r="F46" s="22"/>
      <c r="G46" s="25"/>
      <c r="H46" s="25"/>
      <c r="I46" s="25"/>
      <c r="J46" s="26"/>
      <c r="K46" s="42"/>
      <c r="L46" s="34">
        <f t="shared" si="0"/>
        <v>57104.9</v>
      </c>
    </row>
    <row r="47" spans="1:12" x14ac:dyDescent="0.2">
      <c r="A47" s="127">
        <v>45988</v>
      </c>
      <c r="B47" s="128"/>
      <c r="C47" s="127"/>
      <c r="D47" s="129" t="s">
        <v>284</v>
      </c>
      <c r="E47" s="129" t="s">
        <v>758</v>
      </c>
      <c r="F47" s="129">
        <v>2024062</v>
      </c>
      <c r="G47" s="130"/>
      <c r="H47" s="130"/>
      <c r="I47" s="130"/>
      <c r="J47" s="132">
        <v>500</v>
      </c>
      <c r="K47" s="132"/>
      <c r="L47" s="34">
        <f t="shared" si="0"/>
        <v>56604.9</v>
      </c>
    </row>
    <row r="48" spans="1:12" x14ac:dyDescent="0.2">
      <c r="A48" s="127">
        <v>45988</v>
      </c>
      <c r="B48" s="128"/>
      <c r="C48" s="127"/>
      <c r="D48" s="129" t="s">
        <v>284</v>
      </c>
      <c r="E48" s="129" t="s">
        <v>421</v>
      </c>
      <c r="F48" s="129">
        <v>2024062</v>
      </c>
      <c r="G48" s="130"/>
      <c r="H48" s="130"/>
      <c r="I48" s="130"/>
      <c r="J48" s="132">
        <f>2850-1900</f>
        <v>950</v>
      </c>
      <c r="K48" s="132"/>
      <c r="L48" s="34">
        <f t="shared" si="0"/>
        <v>55654.9</v>
      </c>
    </row>
    <row r="49" spans="1:14" x14ac:dyDescent="0.2">
      <c r="A49" s="123"/>
      <c r="B49" s="38"/>
      <c r="C49" s="66"/>
      <c r="D49" s="40"/>
      <c r="E49" s="22"/>
      <c r="F49" s="22"/>
      <c r="G49" s="25"/>
      <c r="H49" s="25"/>
      <c r="I49" s="25"/>
      <c r="J49" s="124"/>
      <c r="K49" s="124"/>
      <c r="L49" s="34">
        <f t="shared" si="0"/>
        <v>55654.9</v>
      </c>
    </row>
    <row r="50" spans="1:14" x14ac:dyDescent="0.2">
      <c r="A50" s="121">
        <v>45988</v>
      </c>
      <c r="B50" s="108"/>
      <c r="C50" s="109"/>
      <c r="D50" s="110"/>
      <c r="E50" s="111" t="s">
        <v>15</v>
      </c>
      <c r="F50" s="111" t="s">
        <v>16</v>
      </c>
      <c r="G50" s="112"/>
      <c r="H50" s="112"/>
      <c r="I50" s="112"/>
      <c r="J50" s="122">
        <v>4.3499999999999996</v>
      </c>
      <c r="K50" s="122"/>
      <c r="L50" s="34">
        <f t="shared" si="0"/>
        <v>55650.55</v>
      </c>
    </row>
    <row r="51" spans="1:14" x14ac:dyDescent="0.2">
      <c r="A51" s="123"/>
      <c r="B51" s="38"/>
      <c r="C51" s="66"/>
      <c r="D51" s="40"/>
      <c r="E51" s="22"/>
      <c r="F51" s="22"/>
      <c r="G51" s="25"/>
      <c r="H51" s="25"/>
      <c r="I51" s="25"/>
      <c r="J51" s="124"/>
      <c r="K51" s="124"/>
      <c r="L51" s="34">
        <f t="shared" si="0"/>
        <v>55650.55</v>
      </c>
    </row>
    <row r="52" spans="1:14" x14ac:dyDescent="0.2">
      <c r="A52" s="121">
        <v>45988</v>
      </c>
      <c r="B52" s="108"/>
      <c r="C52" s="109"/>
      <c r="D52" s="110"/>
      <c r="E52" s="111" t="s">
        <v>15</v>
      </c>
      <c r="F52" s="111" t="s">
        <v>16</v>
      </c>
      <c r="G52" s="112"/>
      <c r="H52" s="112"/>
      <c r="I52" s="112"/>
      <c r="J52" s="122">
        <v>1.02</v>
      </c>
      <c r="K52" s="122"/>
      <c r="L52" s="34">
        <f t="shared" si="0"/>
        <v>55649.53</v>
      </c>
    </row>
    <row r="53" spans="1:14" x14ac:dyDescent="0.2">
      <c r="A53" s="24"/>
      <c r="B53" s="207"/>
      <c r="C53" s="208"/>
      <c r="D53" s="209"/>
      <c r="E53" s="210"/>
      <c r="F53" s="210"/>
      <c r="G53" s="25"/>
      <c r="H53" s="25"/>
      <c r="I53" s="25"/>
      <c r="J53" s="27"/>
      <c r="K53" s="27"/>
      <c r="L53" s="34">
        <f t="shared" si="0"/>
        <v>55649.53</v>
      </c>
    </row>
    <row r="54" spans="1:14" x14ac:dyDescent="0.2">
      <c r="A54" s="113">
        <v>45989</v>
      </c>
      <c r="B54" s="276"/>
      <c r="C54" s="190"/>
      <c r="D54" s="191"/>
      <c r="E54" s="28" t="s">
        <v>226</v>
      </c>
      <c r="F54" s="28" t="s">
        <v>19</v>
      </c>
      <c r="G54" s="31"/>
      <c r="H54" s="31"/>
      <c r="I54" s="31"/>
      <c r="J54" s="120">
        <v>1698.61</v>
      </c>
      <c r="K54" s="120"/>
      <c r="L54" s="34">
        <f t="shared" si="0"/>
        <v>53950.92</v>
      </c>
    </row>
    <row r="55" spans="1:14" x14ac:dyDescent="0.2">
      <c r="A55" s="24"/>
      <c r="B55" s="135"/>
      <c r="C55" s="86"/>
      <c r="D55" s="87"/>
      <c r="E55" s="57"/>
      <c r="F55" s="22"/>
      <c r="G55" s="25"/>
      <c r="H55" s="25"/>
      <c r="I55" s="25"/>
      <c r="J55" s="27"/>
      <c r="K55" s="27"/>
      <c r="L55" s="34">
        <f t="shared" si="0"/>
        <v>53950.92</v>
      </c>
    </row>
    <row r="56" spans="1:14" x14ac:dyDescent="0.2">
      <c r="A56" s="30">
        <v>45987</v>
      </c>
      <c r="B56" s="302" t="s">
        <v>785</v>
      </c>
      <c r="C56" s="290">
        <v>45955</v>
      </c>
      <c r="D56" s="302" t="s">
        <v>224</v>
      </c>
      <c r="E56" s="284" t="s">
        <v>225</v>
      </c>
      <c r="F56" s="28" t="s">
        <v>81</v>
      </c>
      <c r="G56" s="31"/>
      <c r="H56" s="31"/>
      <c r="I56" s="31"/>
      <c r="J56" s="315">
        <v>2.57</v>
      </c>
      <c r="K56" s="33"/>
      <c r="L56" s="34">
        <f t="shared" si="0"/>
        <v>53948.35</v>
      </c>
    </row>
    <row r="57" spans="1:14" x14ac:dyDescent="0.2">
      <c r="A57" s="24"/>
      <c r="B57" s="8"/>
      <c r="C57" s="10"/>
      <c r="D57" s="67"/>
      <c r="E57" s="57"/>
      <c r="F57" s="8"/>
      <c r="G57" s="25"/>
      <c r="H57" s="25"/>
      <c r="I57" s="25"/>
      <c r="J57" s="27"/>
      <c r="K57" s="27"/>
      <c r="L57" s="34">
        <f t="shared" si="0"/>
        <v>53948.35</v>
      </c>
    </row>
    <row r="58" spans="1:14" x14ac:dyDescent="0.2">
      <c r="A58" s="30"/>
      <c r="B58" s="47"/>
      <c r="C58" s="48"/>
      <c r="D58" s="49"/>
      <c r="E58" s="49"/>
      <c r="F58" s="50"/>
      <c r="G58" s="51"/>
      <c r="H58" s="51"/>
      <c r="I58" s="51"/>
      <c r="J58" s="52"/>
      <c r="K58" s="53"/>
      <c r="L58" s="34">
        <f t="shared" si="0"/>
        <v>53948.35</v>
      </c>
      <c r="M58" s="54"/>
      <c r="N58" s="54"/>
    </row>
    <row r="60" spans="1:14" x14ac:dyDescent="0.2">
      <c r="L60" s="54"/>
    </row>
    <row r="61" spans="1:14" x14ac:dyDescent="0.2">
      <c r="L61" s="54"/>
    </row>
  </sheetData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2F5D-5084-41E1-B28F-FB725EFFD1CF}">
  <sheetPr>
    <pageSetUpPr fitToPage="1"/>
  </sheetPr>
  <dimension ref="A1:N86"/>
  <sheetViews>
    <sheetView topLeftCell="A39" zoomScaleNormal="100" workbookViewId="0">
      <selection sqref="A1:L65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2.2851562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4" ht="18" x14ac:dyDescent="0.25">
      <c r="A1" s="55" t="s">
        <v>32</v>
      </c>
    </row>
    <row r="2" spans="1:14" x14ac:dyDescent="0.2">
      <c r="B2" s="2" t="s">
        <v>0</v>
      </c>
    </row>
    <row r="3" spans="1:14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4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4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4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+'Ottobre 25BP '!L83</f>
        <v>54402.74</v>
      </c>
    </row>
    <row r="7" spans="1:14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54402.74</v>
      </c>
    </row>
    <row r="8" spans="1:14" x14ac:dyDescent="0.2">
      <c r="A8" s="30">
        <v>45971</v>
      </c>
      <c r="B8" s="28" t="s">
        <v>219</v>
      </c>
      <c r="C8" s="30">
        <v>45924</v>
      </c>
      <c r="D8" s="28" t="s">
        <v>433</v>
      </c>
      <c r="E8" s="308" t="s">
        <v>13</v>
      </c>
      <c r="F8" s="28">
        <v>2025022</v>
      </c>
      <c r="G8" s="31"/>
      <c r="H8" s="31"/>
      <c r="I8" s="31"/>
      <c r="J8" s="33"/>
      <c r="K8" s="33">
        <v>109.8</v>
      </c>
      <c r="L8" s="34">
        <f t="shared" ref="L8:L65" si="0">+L7+K8-J8</f>
        <v>54512.54</v>
      </c>
    </row>
    <row r="9" spans="1:14" x14ac:dyDescent="0.2">
      <c r="A9" s="22"/>
      <c r="B9" s="23"/>
      <c r="C9" s="24"/>
      <c r="D9" s="22"/>
      <c r="E9" s="22"/>
      <c r="F9" s="79"/>
      <c r="G9" s="25"/>
      <c r="H9" s="25"/>
      <c r="I9" s="25"/>
      <c r="J9" s="26"/>
      <c r="K9" s="27"/>
      <c r="L9" s="34">
        <f t="shared" si="0"/>
        <v>54512.54</v>
      </c>
    </row>
    <row r="10" spans="1:14" x14ac:dyDescent="0.2">
      <c r="A10" s="30">
        <v>45972</v>
      </c>
      <c r="B10" s="28" t="s">
        <v>61</v>
      </c>
      <c r="C10" s="30">
        <v>45967</v>
      </c>
      <c r="D10" s="28" t="s">
        <v>20</v>
      </c>
      <c r="E10" s="308" t="s">
        <v>13</v>
      </c>
      <c r="F10" s="330">
        <v>2025049</v>
      </c>
      <c r="G10" s="31"/>
      <c r="H10" s="31"/>
      <c r="I10" s="31"/>
      <c r="J10" s="32"/>
      <c r="K10" s="33">
        <v>1830</v>
      </c>
      <c r="L10" s="34">
        <f t="shared" si="0"/>
        <v>56342.54</v>
      </c>
    </row>
    <row r="11" spans="1:14" x14ac:dyDescent="0.2">
      <c r="A11" s="30">
        <v>45972</v>
      </c>
      <c r="B11" s="28" t="s">
        <v>792</v>
      </c>
      <c r="C11" s="30">
        <v>45967</v>
      </c>
      <c r="D11" s="28" t="s">
        <v>20</v>
      </c>
      <c r="E11" s="308" t="s">
        <v>13</v>
      </c>
      <c r="F11" s="330">
        <v>2025057</v>
      </c>
      <c r="G11" s="31"/>
      <c r="H11" s="31"/>
      <c r="I11" s="31"/>
      <c r="J11" s="32"/>
      <c r="K11" s="33">
        <v>1073.5999999999999</v>
      </c>
      <c r="L11" s="34">
        <f t="shared" si="0"/>
        <v>57416.14</v>
      </c>
    </row>
    <row r="12" spans="1:14" x14ac:dyDescent="0.2">
      <c r="A12" s="24"/>
      <c r="B12" s="22"/>
      <c r="C12" s="24"/>
      <c r="D12" s="22"/>
      <c r="E12" s="22"/>
      <c r="F12" s="79"/>
      <c r="G12" s="25"/>
      <c r="H12" s="25"/>
      <c r="I12" s="25"/>
      <c r="J12" s="26"/>
      <c r="K12" s="27"/>
      <c r="L12" s="34">
        <f t="shared" si="0"/>
        <v>57416.14</v>
      </c>
    </row>
    <row r="13" spans="1:14" x14ac:dyDescent="0.2">
      <c r="A13" s="30">
        <v>45974</v>
      </c>
      <c r="B13" s="28" t="s">
        <v>793</v>
      </c>
      <c r="C13" s="30">
        <v>45931</v>
      </c>
      <c r="D13" s="28" t="s">
        <v>347</v>
      </c>
      <c r="E13" s="308" t="s">
        <v>13</v>
      </c>
      <c r="F13" s="330">
        <v>2024053</v>
      </c>
      <c r="G13" s="31"/>
      <c r="H13" s="31"/>
      <c r="I13" s="31"/>
      <c r="J13" s="32"/>
      <c r="K13" s="33">
        <v>5360</v>
      </c>
      <c r="L13" s="34">
        <f t="shared" si="0"/>
        <v>62776.14</v>
      </c>
    </row>
    <row r="14" spans="1:14" x14ac:dyDescent="0.2">
      <c r="A14" s="24"/>
      <c r="B14" s="22"/>
      <c r="C14" s="24"/>
      <c r="D14" s="22"/>
      <c r="E14" s="57"/>
      <c r="F14" s="79"/>
      <c r="G14" s="25"/>
      <c r="H14" s="25"/>
      <c r="I14" s="25"/>
      <c r="J14" s="26"/>
      <c r="K14" s="27"/>
      <c r="L14" s="34">
        <f t="shared" si="0"/>
        <v>62776.14</v>
      </c>
      <c r="N14" s="54"/>
    </row>
    <row r="15" spans="1:14" x14ac:dyDescent="0.2">
      <c r="A15" s="30">
        <v>45978</v>
      </c>
      <c r="B15" s="28" t="s">
        <v>794</v>
      </c>
      <c r="C15" s="30">
        <v>45870</v>
      </c>
      <c r="D15" s="28" t="s">
        <v>189</v>
      </c>
      <c r="E15" s="308" t="s">
        <v>13</v>
      </c>
      <c r="F15" s="330">
        <v>2025036</v>
      </c>
      <c r="G15" s="31"/>
      <c r="H15" s="31"/>
      <c r="I15" s="31"/>
      <c r="J15" s="32"/>
      <c r="K15" s="33">
        <v>1464</v>
      </c>
      <c r="L15" s="34">
        <f t="shared" si="0"/>
        <v>64240.14</v>
      </c>
    </row>
    <row r="16" spans="1:14" x14ac:dyDescent="0.2">
      <c r="A16" s="30">
        <v>45978</v>
      </c>
      <c r="B16" s="28" t="s">
        <v>795</v>
      </c>
      <c r="C16" s="30">
        <v>45924</v>
      </c>
      <c r="D16" s="28" t="s">
        <v>189</v>
      </c>
      <c r="E16" s="308" t="s">
        <v>13</v>
      </c>
      <c r="F16" s="330">
        <v>2025046</v>
      </c>
      <c r="G16" s="31"/>
      <c r="H16" s="31"/>
      <c r="I16" s="31"/>
      <c r="J16" s="31"/>
      <c r="K16" s="32">
        <v>1830</v>
      </c>
      <c r="L16" s="34">
        <f t="shared" si="0"/>
        <v>66070.14</v>
      </c>
    </row>
    <row r="17" spans="1:14" x14ac:dyDescent="0.2">
      <c r="A17" s="24"/>
      <c r="B17" s="22"/>
      <c r="C17" s="24"/>
      <c r="D17" s="22"/>
      <c r="E17" s="57"/>
      <c r="F17" s="79"/>
      <c r="G17" s="25"/>
      <c r="H17" s="25"/>
      <c r="I17" s="25"/>
      <c r="J17" s="25"/>
      <c r="K17" s="26"/>
      <c r="L17" s="34">
        <f t="shared" si="0"/>
        <v>66070.14</v>
      </c>
    </row>
    <row r="18" spans="1:14" x14ac:dyDescent="0.2">
      <c r="A18" s="30">
        <v>45986</v>
      </c>
      <c r="B18" s="302">
        <v>36270</v>
      </c>
      <c r="C18" s="290">
        <v>45930</v>
      </c>
      <c r="D18" s="284" t="s">
        <v>249</v>
      </c>
      <c r="E18" s="284" t="s">
        <v>250</v>
      </c>
      <c r="F18" s="330" t="s">
        <v>81</v>
      </c>
      <c r="G18" s="31"/>
      <c r="H18" s="31"/>
      <c r="I18" s="31"/>
      <c r="J18" s="32">
        <v>770.83</v>
      </c>
      <c r="K18" s="32"/>
      <c r="L18" s="34">
        <f t="shared" si="0"/>
        <v>65299.31</v>
      </c>
    </row>
    <row r="19" spans="1:14" x14ac:dyDescent="0.2">
      <c r="A19" s="30">
        <v>45986</v>
      </c>
      <c r="B19" s="257">
        <v>1145</v>
      </c>
      <c r="C19" s="258">
        <v>45930</v>
      </c>
      <c r="D19" s="259" t="s">
        <v>70</v>
      </c>
      <c r="E19" s="259" t="s">
        <v>71</v>
      </c>
      <c r="F19" s="330" t="s">
        <v>81</v>
      </c>
      <c r="G19" s="31"/>
      <c r="H19" s="31"/>
      <c r="I19" s="31"/>
      <c r="J19" s="32">
        <v>852.39</v>
      </c>
      <c r="K19" s="32"/>
      <c r="L19" s="34">
        <f t="shared" si="0"/>
        <v>64446.92</v>
      </c>
    </row>
    <row r="20" spans="1:14" x14ac:dyDescent="0.2">
      <c r="A20" s="30">
        <v>45986</v>
      </c>
      <c r="B20" s="233">
        <v>9682</v>
      </c>
      <c r="C20" s="234">
        <v>45938</v>
      </c>
      <c r="D20" s="235" t="s">
        <v>64</v>
      </c>
      <c r="E20" s="235" t="s">
        <v>65</v>
      </c>
      <c r="F20" s="343" t="s">
        <v>81</v>
      </c>
      <c r="G20" s="280"/>
      <c r="H20" s="280"/>
      <c r="I20" s="280"/>
      <c r="J20" s="92">
        <v>921.57</v>
      </c>
      <c r="K20" s="92"/>
      <c r="L20" s="34">
        <f t="shared" si="0"/>
        <v>63525.35</v>
      </c>
      <c r="N20" s="54"/>
    </row>
    <row r="21" spans="1:14" x14ac:dyDescent="0.2">
      <c r="A21" s="30">
        <v>45986</v>
      </c>
      <c r="B21" s="233">
        <v>5829</v>
      </c>
      <c r="C21" s="234">
        <v>45947</v>
      </c>
      <c r="D21" s="235" t="s">
        <v>796</v>
      </c>
      <c r="E21" s="235" t="s">
        <v>352</v>
      </c>
      <c r="F21" s="330" t="s">
        <v>81</v>
      </c>
      <c r="G21" s="31"/>
      <c r="H21" s="31"/>
      <c r="I21" s="31"/>
      <c r="J21" s="33">
        <v>612.24</v>
      </c>
      <c r="K21" s="33"/>
      <c r="L21" s="34">
        <f t="shared" si="0"/>
        <v>62913.11</v>
      </c>
    </row>
    <row r="22" spans="1:14" x14ac:dyDescent="0.2">
      <c r="A22" s="30">
        <v>45986</v>
      </c>
      <c r="B22" s="233">
        <v>25713665</v>
      </c>
      <c r="C22" s="234">
        <v>45951</v>
      </c>
      <c r="D22" s="235" t="s">
        <v>797</v>
      </c>
      <c r="E22" s="235" t="s">
        <v>798</v>
      </c>
      <c r="F22" s="28" t="s">
        <v>81</v>
      </c>
      <c r="G22" s="31"/>
      <c r="H22" s="31"/>
      <c r="I22" s="31"/>
      <c r="J22" s="120">
        <v>900</v>
      </c>
      <c r="K22" s="120"/>
      <c r="L22" s="34">
        <f t="shared" si="0"/>
        <v>62013.11</v>
      </c>
    </row>
    <row r="23" spans="1:14" x14ac:dyDescent="0.2">
      <c r="A23" s="30">
        <v>45986</v>
      </c>
      <c r="B23" s="233">
        <v>1268</v>
      </c>
      <c r="C23" s="234">
        <v>45961</v>
      </c>
      <c r="D23" s="235" t="s">
        <v>70</v>
      </c>
      <c r="E23" s="259" t="s">
        <v>71</v>
      </c>
      <c r="F23" s="28" t="s">
        <v>81</v>
      </c>
      <c r="G23" s="31"/>
      <c r="H23" s="31"/>
      <c r="I23" s="31"/>
      <c r="J23" s="56">
        <v>852.39</v>
      </c>
      <c r="K23" s="56"/>
      <c r="L23" s="34">
        <f t="shared" si="0"/>
        <v>61160.72</v>
      </c>
    </row>
    <row r="24" spans="1:14" x14ac:dyDescent="0.2">
      <c r="A24" s="30">
        <v>45986</v>
      </c>
      <c r="B24" s="233">
        <v>184603</v>
      </c>
      <c r="C24" s="234">
        <v>45966</v>
      </c>
      <c r="D24" s="235" t="s">
        <v>64</v>
      </c>
      <c r="E24" s="235" t="s">
        <v>65</v>
      </c>
      <c r="F24" s="28" t="s">
        <v>81</v>
      </c>
      <c r="G24" s="31"/>
      <c r="H24" s="31"/>
      <c r="I24" s="31"/>
      <c r="J24" s="56">
        <v>981.24</v>
      </c>
      <c r="K24" s="56"/>
      <c r="L24" s="34">
        <f t="shared" si="0"/>
        <v>60179.48</v>
      </c>
    </row>
    <row r="25" spans="1:14" x14ac:dyDescent="0.2">
      <c r="A25" s="30">
        <v>45986</v>
      </c>
      <c r="B25" s="233">
        <v>114</v>
      </c>
      <c r="C25" s="234">
        <v>45978</v>
      </c>
      <c r="D25" s="235" t="s">
        <v>301</v>
      </c>
      <c r="E25" s="235" t="s">
        <v>799</v>
      </c>
      <c r="F25" s="116" t="s">
        <v>81</v>
      </c>
      <c r="G25" s="280"/>
      <c r="H25" s="280"/>
      <c r="I25" s="280"/>
      <c r="J25" s="120">
        <v>195</v>
      </c>
      <c r="K25" s="120"/>
      <c r="L25" s="34">
        <f t="shared" si="0"/>
        <v>59984.480000000003</v>
      </c>
    </row>
    <row r="26" spans="1:14" x14ac:dyDescent="0.2">
      <c r="A26" s="30">
        <v>45986</v>
      </c>
      <c r="B26" s="233">
        <v>112</v>
      </c>
      <c r="C26" s="234">
        <v>45978</v>
      </c>
      <c r="D26" s="235" t="s">
        <v>301</v>
      </c>
      <c r="E26" s="236" t="s">
        <v>800</v>
      </c>
      <c r="F26" s="28">
        <v>2025062</v>
      </c>
      <c r="G26" s="31"/>
      <c r="H26" s="31"/>
      <c r="I26" s="31"/>
      <c r="J26" s="119">
        <v>245</v>
      </c>
      <c r="K26" s="119"/>
      <c r="L26" s="34">
        <f t="shared" si="0"/>
        <v>59739.48</v>
      </c>
    </row>
    <row r="27" spans="1:14" x14ac:dyDescent="0.2">
      <c r="A27" s="30">
        <v>45986</v>
      </c>
      <c r="B27" s="233">
        <v>113</v>
      </c>
      <c r="C27" s="234">
        <v>45978</v>
      </c>
      <c r="D27" s="235" t="s">
        <v>301</v>
      </c>
      <c r="E27" s="236" t="s">
        <v>801</v>
      </c>
      <c r="F27" s="28">
        <v>2025084</v>
      </c>
      <c r="G27" s="31"/>
      <c r="H27" s="31"/>
      <c r="I27" s="31"/>
      <c r="J27" s="119">
        <v>98</v>
      </c>
      <c r="K27" s="119"/>
      <c r="L27" s="34">
        <f t="shared" si="0"/>
        <v>59641.48</v>
      </c>
    </row>
    <row r="28" spans="1:14" x14ac:dyDescent="0.2">
      <c r="A28" s="123"/>
      <c r="B28" s="215"/>
      <c r="C28" s="216"/>
      <c r="D28" s="205"/>
      <c r="E28" s="57"/>
      <c r="F28" s="57"/>
      <c r="G28" s="74"/>
      <c r="H28" s="74"/>
      <c r="I28" s="74"/>
      <c r="J28" s="124"/>
      <c r="K28" s="124"/>
      <c r="L28" s="34">
        <f t="shared" si="0"/>
        <v>59641.48</v>
      </c>
      <c r="N28" s="54"/>
    </row>
    <row r="29" spans="1:14" x14ac:dyDescent="0.2">
      <c r="A29" s="30">
        <v>45986</v>
      </c>
      <c r="B29" s="233">
        <v>306</v>
      </c>
      <c r="C29" s="234">
        <v>45967</v>
      </c>
      <c r="D29" s="235" t="s">
        <v>74</v>
      </c>
      <c r="E29" s="235" t="s">
        <v>75</v>
      </c>
      <c r="F29" s="28" t="s">
        <v>81</v>
      </c>
      <c r="G29" s="31"/>
      <c r="H29" s="31"/>
      <c r="I29" s="31"/>
      <c r="J29" s="120">
        <v>480</v>
      </c>
      <c r="K29" s="120"/>
      <c r="L29" s="34">
        <f t="shared" si="0"/>
        <v>59161.48</v>
      </c>
    </row>
    <row r="30" spans="1:14" x14ac:dyDescent="0.2">
      <c r="A30" s="123"/>
      <c r="B30" s="38"/>
      <c r="C30" s="66"/>
      <c r="D30" s="40"/>
      <c r="E30" s="22"/>
      <c r="F30" s="22"/>
      <c r="G30" s="25"/>
      <c r="H30" s="25"/>
      <c r="I30" s="25"/>
      <c r="J30" s="124"/>
      <c r="K30" s="124"/>
      <c r="L30" s="34">
        <f t="shared" si="0"/>
        <v>59161.48</v>
      </c>
    </row>
    <row r="31" spans="1:14" x14ac:dyDescent="0.2">
      <c r="A31" s="113">
        <v>45986</v>
      </c>
      <c r="B31" s="233">
        <v>128</v>
      </c>
      <c r="C31" s="234">
        <v>45850</v>
      </c>
      <c r="D31" s="235" t="s">
        <v>308</v>
      </c>
      <c r="E31" s="291" t="s">
        <v>802</v>
      </c>
      <c r="F31" s="28">
        <v>2025041</v>
      </c>
      <c r="G31" s="31"/>
      <c r="H31" s="31"/>
      <c r="I31" s="31"/>
      <c r="J31" s="119">
        <v>280</v>
      </c>
      <c r="K31" s="119"/>
      <c r="L31" s="34">
        <f t="shared" si="0"/>
        <v>58881.48</v>
      </c>
    </row>
    <row r="32" spans="1:14" ht="25.5" x14ac:dyDescent="0.2">
      <c r="A32" s="113">
        <v>45986</v>
      </c>
      <c r="B32" s="233">
        <v>41</v>
      </c>
      <c r="C32" s="234">
        <v>45915</v>
      </c>
      <c r="D32" s="235" t="s">
        <v>803</v>
      </c>
      <c r="E32" s="235" t="s">
        <v>617</v>
      </c>
      <c r="F32" s="28">
        <v>2024061</v>
      </c>
      <c r="G32" s="31"/>
      <c r="H32" s="31"/>
      <c r="I32" s="31"/>
      <c r="J32" s="119">
        <v>1430</v>
      </c>
      <c r="K32" s="119"/>
      <c r="L32" s="34">
        <f t="shared" si="0"/>
        <v>57451.48</v>
      </c>
      <c r="N32" s="54"/>
    </row>
    <row r="33" spans="1:14" x14ac:dyDescent="0.2">
      <c r="A33" s="113">
        <v>45986</v>
      </c>
      <c r="B33" s="233">
        <v>173</v>
      </c>
      <c r="C33" s="234">
        <v>45944</v>
      </c>
      <c r="D33" s="235" t="s">
        <v>804</v>
      </c>
      <c r="E33" s="235" t="s">
        <v>805</v>
      </c>
      <c r="F33" s="28">
        <v>2025017</v>
      </c>
      <c r="G33" s="31"/>
      <c r="H33" s="31"/>
      <c r="I33" s="31"/>
      <c r="J33" s="32">
        <v>2500</v>
      </c>
      <c r="K33" s="56"/>
      <c r="L33" s="34">
        <f t="shared" si="0"/>
        <v>54951.48</v>
      </c>
    </row>
    <row r="34" spans="1:14" x14ac:dyDescent="0.2">
      <c r="A34" s="113">
        <v>45986</v>
      </c>
      <c r="B34" s="233">
        <v>174</v>
      </c>
      <c r="C34" s="234">
        <v>45944</v>
      </c>
      <c r="D34" s="235" t="s">
        <v>804</v>
      </c>
      <c r="E34" s="235" t="s">
        <v>805</v>
      </c>
      <c r="F34" s="99">
        <v>2025018</v>
      </c>
      <c r="G34" s="361"/>
      <c r="H34" s="361"/>
      <c r="I34" s="361"/>
      <c r="J34" s="362">
        <v>2500</v>
      </c>
      <c r="K34" s="363"/>
      <c r="L34" s="34">
        <f t="shared" si="0"/>
        <v>52451.48</v>
      </c>
    </row>
    <row r="35" spans="1:14" x14ac:dyDescent="0.2">
      <c r="A35" s="113">
        <v>45986</v>
      </c>
      <c r="B35" s="233">
        <v>175</v>
      </c>
      <c r="C35" s="234">
        <v>45944</v>
      </c>
      <c r="D35" s="235" t="s">
        <v>804</v>
      </c>
      <c r="E35" s="235" t="s">
        <v>805</v>
      </c>
      <c r="F35" s="50">
        <v>2025019</v>
      </c>
      <c r="G35" s="31"/>
      <c r="H35" s="31"/>
      <c r="I35" s="31"/>
      <c r="J35" s="32">
        <v>2500</v>
      </c>
      <c r="K35" s="33"/>
      <c r="L35" s="34">
        <f t="shared" si="0"/>
        <v>49951.48</v>
      </c>
    </row>
    <row r="36" spans="1:14" x14ac:dyDescent="0.2">
      <c r="A36" s="113">
        <v>45986</v>
      </c>
      <c r="B36" s="233">
        <v>176</v>
      </c>
      <c r="C36" s="234">
        <v>45944</v>
      </c>
      <c r="D36" s="235" t="s">
        <v>804</v>
      </c>
      <c r="E36" s="235" t="s">
        <v>805</v>
      </c>
      <c r="F36" s="330">
        <v>2025023</v>
      </c>
      <c r="G36" s="31"/>
      <c r="H36" s="31"/>
      <c r="I36" s="31"/>
      <c r="J36" s="32">
        <v>2500</v>
      </c>
      <c r="K36" s="33"/>
      <c r="L36" s="34">
        <f t="shared" si="0"/>
        <v>47451.48</v>
      </c>
    </row>
    <row r="37" spans="1:14" x14ac:dyDescent="0.2">
      <c r="A37" s="113">
        <v>45986</v>
      </c>
      <c r="B37" s="233">
        <v>17</v>
      </c>
      <c r="C37" s="234">
        <v>45959</v>
      </c>
      <c r="D37" s="235" t="s">
        <v>806</v>
      </c>
      <c r="E37" s="284" t="s">
        <v>807</v>
      </c>
      <c r="F37" s="28">
        <v>2024084</v>
      </c>
      <c r="G37" s="31"/>
      <c r="H37" s="31"/>
      <c r="I37" s="31"/>
      <c r="J37" s="120">
        <v>327.87</v>
      </c>
      <c r="K37" s="120"/>
      <c r="L37" s="34">
        <f t="shared" si="0"/>
        <v>47123.61</v>
      </c>
      <c r="N37" s="54"/>
    </row>
    <row r="38" spans="1:14" x14ac:dyDescent="0.2">
      <c r="A38" s="113">
        <v>45986</v>
      </c>
      <c r="B38" s="233">
        <v>18</v>
      </c>
      <c r="C38" s="234">
        <v>45959</v>
      </c>
      <c r="D38" s="235" t="s">
        <v>806</v>
      </c>
      <c r="E38" s="284" t="s">
        <v>808</v>
      </c>
      <c r="F38" s="330">
        <v>2024085</v>
      </c>
      <c r="G38" s="31"/>
      <c r="H38" s="31"/>
      <c r="I38" s="31"/>
      <c r="J38" s="32">
        <v>327.87</v>
      </c>
      <c r="K38" s="33"/>
      <c r="L38" s="34">
        <f t="shared" si="0"/>
        <v>46795.74</v>
      </c>
    </row>
    <row r="39" spans="1:14" x14ac:dyDescent="0.2">
      <c r="A39" s="113">
        <v>45986</v>
      </c>
      <c r="B39" s="257" t="s">
        <v>809</v>
      </c>
      <c r="C39" s="234">
        <v>45978</v>
      </c>
      <c r="D39" s="235" t="s">
        <v>123</v>
      </c>
      <c r="E39" s="236" t="s">
        <v>645</v>
      </c>
      <c r="F39" s="330">
        <v>2025043</v>
      </c>
      <c r="G39" s="31"/>
      <c r="H39" s="31"/>
      <c r="I39" s="31"/>
      <c r="J39" s="32">
        <v>158</v>
      </c>
      <c r="K39" s="33"/>
      <c r="L39" s="34">
        <f t="shared" si="0"/>
        <v>46637.74</v>
      </c>
    </row>
    <row r="40" spans="1:14" x14ac:dyDescent="0.2">
      <c r="A40" s="113">
        <v>45986</v>
      </c>
      <c r="B40" s="257" t="s">
        <v>810</v>
      </c>
      <c r="C40" s="234">
        <v>45978</v>
      </c>
      <c r="D40" s="235" t="s">
        <v>811</v>
      </c>
      <c r="E40" s="236" t="s">
        <v>800</v>
      </c>
      <c r="F40" s="330">
        <v>2025062</v>
      </c>
      <c r="G40" s="31"/>
      <c r="H40" s="31"/>
      <c r="I40" s="31"/>
      <c r="J40" s="32">
        <v>598</v>
      </c>
      <c r="K40" s="33"/>
      <c r="L40" s="34">
        <f t="shared" si="0"/>
        <v>46039.74</v>
      </c>
    </row>
    <row r="41" spans="1:14" x14ac:dyDescent="0.2">
      <c r="A41" s="113">
        <v>45986</v>
      </c>
      <c r="B41" s="233">
        <v>50</v>
      </c>
      <c r="C41" s="234">
        <v>45974</v>
      </c>
      <c r="D41" s="235" t="s">
        <v>388</v>
      </c>
      <c r="E41" s="116" t="s">
        <v>648</v>
      </c>
      <c r="F41" s="28">
        <v>2024082</v>
      </c>
      <c r="G41" s="31"/>
      <c r="H41" s="31"/>
      <c r="I41" s="31"/>
      <c r="J41" s="120">
        <v>600</v>
      </c>
      <c r="K41" s="120"/>
      <c r="L41" s="34">
        <f t="shared" si="0"/>
        <v>45439.74</v>
      </c>
      <c r="N41" s="54"/>
    </row>
    <row r="42" spans="1:14" x14ac:dyDescent="0.2">
      <c r="A42" s="113">
        <v>45986</v>
      </c>
      <c r="B42" s="233">
        <v>51</v>
      </c>
      <c r="C42" s="234">
        <v>45974</v>
      </c>
      <c r="D42" s="235" t="s">
        <v>388</v>
      </c>
      <c r="E42" s="236" t="s">
        <v>771</v>
      </c>
      <c r="F42" s="330">
        <v>2024060</v>
      </c>
      <c r="G42" s="31"/>
      <c r="H42" s="31"/>
      <c r="I42" s="31"/>
      <c r="J42" s="32">
        <v>100</v>
      </c>
      <c r="K42" s="33"/>
      <c r="L42" s="34">
        <f t="shared" si="0"/>
        <v>45339.74</v>
      </c>
    </row>
    <row r="43" spans="1:14" x14ac:dyDescent="0.2">
      <c r="A43" s="113">
        <v>45986</v>
      </c>
      <c r="B43" s="233">
        <v>52</v>
      </c>
      <c r="C43" s="234">
        <v>45974</v>
      </c>
      <c r="D43" s="235" t="s">
        <v>388</v>
      </c>
      <c r="E43" s="236" t="s">
        <v>812</v>
      </c>
      <c r="F43" s="330">
        <v>2025021</v>
      </c>
      <c r="G43" s="31"/>
      <c r="H43" s="31"/>
      <c r="I43" s="31"/>
      <c r="J43" s="32">
        <v>300</v>
      </c>
      <c r="K43" s="33"/>
      <c r="L43" s="34">
        <f t="shared" si="0"/>
        <v>45039.74</v>
      </c>
    </row>
    <row r="44" spans="1:14" x14ac:dyDescent="0.2">
      <c r="A44" s="113">
        <v>45986</v>
      </c>
      <c r="B44" s="233">
        <v>53</v>
      </c>
      <c r="C44" s="234">
        <v>45974</v>
      </c>
      <c r="D44" s="235" t="s">
        <v>388</v>
      </c>
      <c r="E44" s="236" t="s">
        <v>623</v>
      </c>
      <c r="F44" s="330">
        <v>2025040</v>
      </c>
      <c r="G44" s="31"/>
      <c r="H44" s="31"/>
      <c r="I44" s="31"/>
      <c r="J44" s="32">
        <v>700</v>
      </c>
      <c r="K44" s="33"/>
      <c r="L44" s="34">
        <f t="shared" si="0"/>
        <v>44339.74</v>
      </c>
    </row>
    <row r="45" spans="1:14" x14ac:dyDescent="0.2">
      <c r="A45" s="113">
        <v>45986</v>
      </c>
      <c r="B45" s="233">
        <v>54</v>
      </c>
      <c r="C45" s="234">
        <v>45974</v>
      </c>
      <c r="D45" s="235" t="s">
        <v>388</v>
      </c>
      <c r="E45" s="236" t="s">
        <v>813</v>
      </c>
      <c r="F45" s="28">
        <v>2025059</v>
      </c>
      <c r="G45" s="31"/>
      <c r="H45" s="31"/>
      <c r="I45" s="31"/>
      <c r="J45" s="120">
        <v>400</v>
      </c>
      <c r="K45" s="120"/>
      <c r="L45" s="34">
        <f t="shared" si="0"/>
        <v>43939.74</v>
      </c>
      <c r="N45" s="54"/>
    </row>
    <row r="46" spans="1:14" x14ac:dyDescent="0.2">
      <c r="A46" s="113">
        <v>45986</v>
      </c>
      <c r="B46" s="233">
        <v>55</v>
      </c>
      <c r="C46" s="234">
        <v>45974</v>
      </c>
      <c r="D46" s="235" t="s">
        <v>388</v>
      </c>
      <c r="E46" s="236" t="s">
        <v>814</v>
      </c>
      <c r="F46" s="330">
        <v>2025069</v>
      </c>
      <c r="G46" s="31"/>
      <c r="H46" s="31"/>
      <c r="I46" s="31"/>
      <c r="J46" s="32">
        <v>400</v>
      </c>
      <c r="K46" s="33"/>
      <c r="L46" s="34">
        <f t="shared" si="0"/>
        <v>43539.74</v>
      </c>
    </row>
    <row r="47" spans="1:14" x14ac:dyDescent="0.2">
      <c r="A47" s="113">
        <v>45986</v>
      </c>
      <c r="B47" s="233">
        <v>56</v>
      </c>
      <c r="C47" s="234">
        <v>45974</v>
      </c>
      <c r="D47" s="235" t="s">
        <v>388</v>
      </c>
      <c r="E47" s="236" t="s">
        <v>815</v>
      </c>
      <c r="F47" s="50">
        <v>2025070</v>
      </c>
      <c r="G47" s="31"/>
      <c r="H47" s="31"/>
      <c r="I47" s="31"/>
      <c r="J47" s="301">
        <v>400</v>
      </c>
      <c r="K47" s="33"/>
      <c r="L47" s="34">
        <f t="shared" si="0"/>
        <v>43139.74</v>
      </c>
    </row>
    <row r="48" spans="1:14" ht="25.5" x14ac:dyDescent="0.2">
      <c r="A48" s="113">
        <v>45986</v>
      </c>
      <c r="B48" s="336">
        <v>15</v>
      </c>
      <c r="C48" s="337">
        <v>45967</v>
      </c>
      <c r="D48" s="292" t="s">
        <v>816</v>
      </c>
      <c r="E48" s="339" t="s">
        <v>329</v>
      </c>
      <c r="F48" s="50">
        <v>2023081</v>
      </c>
      <c r="G48" s="31"/>
      <c r="H48" s="31"/>
      <c r="I48" s="31"/>
      <c r="J48" s="301">
        <v>40</v>
      </c>
      <c r="K48" s="33"/>
      <c r="L48" s="34">
        <f t="shared" si="0"/>
        <v>43099.74</v>
      </c>
    </row>
    <row r="49" spans="1:14" x14ac:dyDescent="0.2">
      <c r="A49" s="113">
        <v>45986</v>
      </c>
      <c r="B49" s="302">
        <v>66</v>
      </c>
      <c r="C49" s="290">
        <v>45976</v>
      </c>
      <c r="D49" s="284" t="s">
        <v>182</v>
      </c>
      <c r="E49" s="116" t="s">
        <v>548</v>
      </c>
      <c r="F49" s="50">
        <v>2024053</v>
      </c>
      <c r="G49" s="31"/>
      <c r="H49" s="31"/>
      <c r="I49" s="31"/>
      <c r="J49" s="301">
        <v>900</v>
      </c>
      <c r="K49" s="33"/>
      <c r="L49" s="34">
        <f t="shared" si="0"/>
        <v>42199.74</v>
      </c>
    </row>
    <row r="50" spans="1:14" x14ac:dyDescent="0.2">
      <c r="A50" s="113">
        <v>45986</v>
      </c>
      <c r="B50" s="302">
        <v>57</v>
      </c>
      <c r="C50" s="290">
        <v>45974</v>
      </c>
      <c r="D50" s="284" t="s">
        <v>388</v>
      </c>
      <c r="E50" s="236" t="s">
        <v>817</v>
      </c>
      <c r="F50" s="50">
        <v>2025075</v>
      </c>
      <c r="G50" s="31"/>
      <c r="H50" s="31"/>
      <c r="I50" s="31"/>
      <c r="J50" s="301">
        <v>700</v>
      </c>
      <c r="K50" s="33"/>
      <c r="L50" s="34">
        <f t="shared" si="0"/>
        <v>41499.74</v>
      </c>
    </row>
    <row r="51" spans="1:14" x14ac:dyDescent="0.2">
      <c r="A51" s="113">
        <v>45986</v>
      </c>
      <c r="B51" s="257">
        <v>364</v>
      </c>
      <c r="C51" s="258">
        <v>45961</v>
      </c>
      <c r="D51" s="259" t="s">
        <v>818</v>
      </c>
      <c r="E51" s="260" t="s">
        <v>819</v>
      </c>
      <c r="F51" s="50">
        <v>2025060</v>
      </c>
      <c r="G51" s="31"/>
      <c r="H51" s="31"/>
      <c r="I51" s="31"/>
      <c r="J51" s="301">
        <v>4999</v>
      </c>
      <c r="K51" s="33"/>
      <c r="L51" s="34">
        <f t="shared" si="0"/>
        <v>36500.74</v>
      </c>
    </row>
    <row r="52" spans="1:14" x14ac:dyDescent="0.2">
      <c r="A52" s="113">
        <v>45986</v>
      </c>
      <c r="B52" s="233">
        <v>2911</v>
      </c>
      <c r="C52" s="234">
        <v>45967</v>
      </c>
      <c r="D52" s="235" t="s">
        <v>820</v>
      </c>
      <c r="E52" s="236" t="s">
        <v>821</v>
      </c>
      <c r="F52" s="50">
        <v>2025062</v>
      </c>
      <c r="G52" s="31"/>
      <c r="H52" s="31"/>
      <c r="I52" s="31"/>
      <c r="J52" s="301">
        <v>905.66</v>
      </c>
      <c r="K52" s="33"/>
      <c r="L52" s="34">
        <f t="shared" si="0"/>
        <v>35595.08</v>
      </c>
    </row>
    <row r="53" spans="1:14" x14ac:dyDescent="0.2">
      <c r="A53" s="113">
        <v>45986</v>
      </c>
      <c r="B53" s="233">
        <v>164</v>
      </c>
      <c r="C53" s="234">
        <v>45972</v>
      </c>
      <c r="D53" s="235" t="s">
        <v>105</v>
      </c>
      <c r="E53" s="236" t="s">
        <v>822</v>
      </c>
      <c r="F53" s="50">
        <v>2024079</v>
      </c>
      <c r="G53" s="31"/>
      <c r="H53" s="31"/>
      <c r="I53" s="31"/>
      <c r="J53" s="301">
        <v>600</v>
      </c>
      <c r="K53" s="33"/>
      <c r="L53" s="34">
        <f t="shared" si="0"/>
        <v>34995.08</v>
      </c>
    </row>
    <row r="54" spans="1:14" x14ac:dyDescent="0.2">
      <c r="A54" s="113">
        <v>45986</v>
      </c>
      <c r="B54" s="233">
        <v>165</v>
      </c>
      <c r="C54" s="234">
        <v>45972</v>
      </c>
      <c r="D54" s="235" t="s">
        <v>105</v>
      </c>
      <c r="E54" s="284" t="s">
        <v>377</v>
      </c>
      <c r="F54" s="50">
        <v>2024060</v>
      </c>
      <c r="G54" s="31"/>
      <c r="H54" s="31"/>
      <c r="I54" s="31"/>
      <c r="J54" s="301">
        <v>748.8</v>
      </c>
      <c r="K54" s="33"/>
      <c r="L54" s="34">
        <f t="shared" si="0"/>
        <v>34246.28</v>
      </c>
    </row>
    <row r="55" spans="1:14" ht="25.5" x14ac:dyDescent="0.2">
      <c r="A55" s="113">
        <v>45986</v>
      </c>
      <c r="B55" s="233">
        <v>166</v>
      </c>
      <c r="C55" s="234">
        <v>45973</v>
      </c>
      <c r="D55" s="235" t="s">
        <v>105</v>
      </c>
      <c r="E55" s="236" t="s">
        <v>264</v>
      </c>
      <c r="F55" s="50">
        <v>2024072</v>
      </c>
      <c r="G55" s="31"/>
      <c r="H55" s="31"/>
      <c r="I55" s="31"/>
      <c r="J55" s="301">
        <v>393</v>
      </c>
      <c r="K55" s="33"/>
      <c r="L55" s="34">
        <f t="shared" si="0"/>
        <v>33853.279999999999</v>
      </c>
    </row>
    <row r="56" spans="1:14" x14ac:dyDescent="0.2">
      <c r="A56" s="113">
        <v>45986</v>
      </c>
      <c r="B56" s="233">
        <v>167</v>
      </c>
      <c r="C56" s="234">
        <v>45973</v>
      </c>
      <c r="D56" s="235" t="s">
        <v>105</v>
      </c>
      <c r="E56" s="236" t="s">
        <v>623</v>
      </c>
      <c r="F56" s="50">
        <v>2025040</v>
      </c>
      <c r="G56" s="31"/>
      <c r="H56" s="31"/>
      <c r="I56" s="31"/>
      <c r="J56" s="301">
        <v>784</v>
      </c>
      <c r="K56" s="33"/>
      <c r="L56" s="34">
        <f t="shared" si="0"/>
        <v>33069.279999999999</v>
      </c>
    </row>
    <row r="57" spans="1:14" x14ac:dyDescent="0.2">
      <c r="A57" s="113">
        <v>45986</v>
      </c>
      <c r="B57" s="233">
        <v>73</v>
      </c>
      <c r="C57" s="234">
        <v>45976</v>
      </c>
      <c r="D57" s="235" t="s">
        <v>101</v>
      </c>
      <c r="E57" s="236" t="s">
        <v>812</v>
      </c>
      <c r="F57" s="28">
        <v>2025021</v>
      </c>
      <c r="G57" s="31"/>
      <c r="H57" s="31"/>
      <c r="I57" s="31"/>
      <c r="J57" s="120">
        <v>979.2</v>
      </c>
      <c r="K57" s="120"/>
      <c r="L57" s="34">
        <f t="shared" si="0"/>
        <v>32090.080000000002</v>
      </c>
    </row>
    <row r="58" spans="1:14" x14ac:dyDescent="0.2">
      <c r="A58" s="123"/>
      <c r="B58" s="9"/>
      <c r="C58" s="10"/>
      <c r="D58" s="67"/>
      <c r="E58" s="57"/>
      <c r="F58" s="8"/>
      <c r="G58" s="25"/>
      <c r="H58" s="25"/>
      <c r="I58" s="25"/>
      <c r="J58" s="26"/>
      <c r="K58" s="42"/>
      <c r="L58" s="34">
        <f t="shared" si="0"/>
        <v>32090.080000000002</v>
      </c>
    </row>
    <row r="59" spans="1:14" x14ac:dyDescent="0.2">
      <c r="A59" s="121">
        <v>45986</v>
      </c>
      <c r="B59" s="108"/>
      <c r="C59" s="109"/>
      <c r="D59" s="110"/>
      <c r="E59" s="111" t="s">
        <v>15</v>
      </c>
      <c r="F59" s="111" t="s">
        <v>16</v>
      </c>
      <c r="G59" s="112"/>
      <c r="H59" s="112"/>
      <c r="I59" s="112"/>
      <c r="J59" s="122">
        <v>1.31</v>
      </c>
      <c r="K59" s="122"/>
      <c r="L59" s="34">
        <f t="shared" si="0"/>
        <v>32088.77</v>
      </c>
      <c r="N59" s="54"/>
    </row>
    <row r="60" spans="1:14" x14ac:dyDescent="0.2">
      <c r="A60" s="123"/>
      <c r="B60" s="9"/>
      <c r="C60" s="10"/>
      <c r="D60" s="67"/>
      <c r="E60" s="67"/>
      <c r="F60" s="8"/>
      <c r="G60" s="25"/>
      <c r="H60" s="25"/>
      <c r="I60" s="25"/>
      <c r="J60" s="26"/>
      <c r="K60" s="42"/>
      <c r="L60" s="34">
        <f t="shared" si="0"/>
        <v>32088.77</v>
      </c>
    </row>
    <row r="61" spans="1:14" x14ac:dyDescent="0.2">
      <c r="A61" s="121">
        <v>45986</v>
      </c>
      <c r="B61" s="108"/>
      <c r="C61" s="109"/>
      <c r="D61" s="110"/>
      <c r="E61" s="111" t="s">
        <v>15</v>
      </c>
      <c r="F61" s="111" t="s">
        <v>16</v>
      </c>
      <c r="G61" s="112"/>
      <c r="H61" s="112"/>
      <c r="I61" s="112"/>
      <c r="J61" s="122">
        <v>23.53</v>
      </c>
      <c r="K61" s="122"/>
      <c r="L61" s="34">
        <f t="shared" si="0"/>
        <v>32065.24</v>
      </c>
      <c r="N61" s="54"/>
    </row>
    <row r="62" spans="1:14" x14ac:dyDescent="0.2">
      <c r="A62" s="123"/>
      <c r="B62" s="9"/>
      <c r="C62" s="10"/>
      <c r="D62" s="67"/>
      <c r="E62" s="67"/>
      <c r="F62" s="8"/>
      <c r="G62" s="74"/>
      <c r="H62" s="74"/>
      <c r="I62" s="74"/>
      <c r="J62" s="69"/>
      <c r="K62" s="160"/>
      <c r="L62" s="34">
        <f t="shared" si="0"/>
        <v>32065.24</v>
      </c>
    </row>
    <row r="63" spans="1:14" x14ac:dyDescent="0.2">
      <c r="A63" s="121">
        <v>45986</v>
      </c>
      <c r="B63" s="108"/>
      <c r="C63" s="109"/>
      <c r="D63" s="110"/>
      <c r="E63" s="111" t="s">
        <v>15</v>
      </c>
      <c r="F63" s="111" t="s">
        <v>16</v>
      </c>
      <c r="G63" s="112"/>
      <c r="H63" s="112"/>
      <c r="I63" s="112"/>
      <c r="J63" s="122">
        <v>10.86</v>
      </c>
      <c r="K63" s="122"/>
      <c r="L63" s="34">
        <f t="shared" si="0"/>
        <v>32054.38</v>
      </c>
    </row>
    <row r="64" spans="1:14" x14ac:dyDescent="0.2">
      <c r="A64" s="24"/>
      <c r="B64" s="9"/>
      <c r="C64" s="10"/>
      <c r="D64" s="67"/>
      <c r="E64" s="67"/>
      <c r="F64" s="8"/>
      <c r="G64" s="25"/>
      <c r="H64" s="25"/>
      <c r="I64" s="25"/>
      <c r="J64" s="164"/>
      <c r="K64" s="27"/>
      <c r="L64" s="34">
        <f t="shared" si="0"/>
        <v>32054.38</v>
      </c>
    </row>
    <row r="65" spans="1:12" x14ac:dyDescent="0.2">
      <c r="A65" s="30"/>
      <c r="B65" s="47"/>
      <c r="C65" s="48"/>
      <c r="D65" s="49"/>
      <c r="E65" s="49"/>
      <c r="F65" s="50"/>
      <c r="G65" s="51"/>
      <c r="H65" s="51"/>
      <c r="I65" s="51"/>
      <c r="J65" s="52"/>
      <c r="K65" s="53"/>
      <c r="L65" s="34">
        <f t="shared" si="0"/>
        <v>32054.38</v>
      </c>
    </row>
    <row r="66" spans="1:12" x14ac:dyDescent="0.2">
      <c r="L66" s="54"/>
    </row>
    <row r="67" spans="1:12" x14ac:dyDescent="0.2">
      <c r="B67" s="7"/>
      <c r="C67" s="7"/>
      <c r="D67" s="7"/>
      <c r="E67" s="7"/>
      <c r="L67" s="54"/>
    </row>
    <row r="68" spans="1:12" x14ac:dyDescent="0.2">
      <c r="B68" s="7"/>
      <c r="C68" s="7"/>
      <c r="D68" s="7"/>
      <c r="E68" s="7"/>
      <c r="L68" s="54"/>
    </row>
    <row r="69" spans="1:12" x14ac:dyDescent="0.2">
      <c r="B69" s="7"/>
      <c r="C69" s="7"/>
      <c r="D69" s="7"/>
      <c r="E69" s="7"/>
    </row>
    <row r="70" spans="1:12" x14ac:dyDescent="0.2">
      <c r="B70" s="7"/>
      <c r="C70" s="7"/>
      <c r="D70" s="7"/>
      <c r="E70" s="7"/>
    </row>
    <row r="71" spans="1:12" x14ac:dyDescent="0.2">
      <c r="B71" s="7"/>
      <c r="C71" s="7"/>
      <c r="D71" s="7"/>
      <c r="E71" s="7"/>
    </row>
    <row r="72" spans="1:12" x14ac:dyDescent="0.2">
      <c r="B72" s="7"/>
      <c r="C72" s="7"/>
      <c r="D72" s="7"/>
      <c r="E72" s="7"/>
    </row>
    <row r="73" spans="1:12" x14ac:dyDescent="0.2">
      <c r="B73" s="7"/>
      <c r="C73" s="7"/>
      <c r="D73" s="7"/>
      <c r="E73" s="7"/>
    </row>
    <row r="74" spans="1:12" x14ac:dyDescent="0.2">
      <c r="B74" s="7"/>
      <c r="C74" s="7"/>
      <c r="D74" s="7"/>
      <c r="E74" s="7"/>
    </row>
    <row r="75" spans="1:12" x14ac:dyDescent="0.2">
      <c r="B75" s="7"/>
      <c r="C75" s="7"/>
      <c r="D75" s="7"/>
      <c r="E75" s="7"/>
    </row>
    <row r="76" spans="1:12" x14ac:dyDescent="0.2">
      <c r="B76" s="7"/>
      <c r="C76" s="7"/>
      <c r="D76" s="7"/>
      <c r="E76" s="7"/>
    </row>
    <row r="77" spans="1:12" x14ac:dyDescent="0.2">
      <c r="B77" s="7"/>
      <c r="C77" s="7"/>
      <c r="D77" s="7"/>
      <c r="E77" s="7"/>
    </row>
    <row r="78" spans="1:12" x14ac:dyDescent="0.2">
      <c r="B78" s="7"/>
      <c r="C78" s="7"/>
      <c r="D78" s="7"/>
      <c r="E78" s="7"/>
    </row>
    <row r="79" spans="1:12" x14ac:dyDescent="0.2">
      <c r="B79" s="7"/>
      <c r="C79" s="7"/>
      <c r="D79" s="7"/>
      <c r="E79" s="7"/>
    </row>
    <row r="80" spans="1:12" x14ac:dyDescent="0.2">
      <c r="B80" s="7"/>
      <c r="C80" s="7"/>
      <c r="D80" s="7"/>
      <c r="E80" s="7"/>
    </row>
    <row r="81" spans="2:5" x14ac:dyDescent="0.2">
      <c r="B81" s="7"/>
      <c r="C81" s="7"/>
      <c r="D81" s="7"/>
      <c r="E81" s="7"/>
    </row>
    <row r="82" spans="2:5" x14ac:dyDescent="0.2">
      <c r="B82" s="7"/>
      <c r="C82" s="7"/>
      <c r="D82" s="7"/>
      <c r="E82" s="7"/>
    </row>
    <row r="83" spans="2:5" x14ac:dyDescent="0.2">
      <c r="B83" s="7"/>
      <c r="C83" s="7"/>
      <c r="D83" s="7"/>
      <c r="E83" s="7"/>
    </row>
    <row r="84" spans="2:5" x14ac:dyDescent="0.2">
      <c r="B84" s="7"/>
      <c r="C84" s="7"/>
      <c r="D84" s="7"/>
      <c r="E84" s="7"/>
    </row>
    <row r="85" spans="2:5" x14ac:dyDescent="0.2">
      <c r="B85" s="7"/>
      <c r="C85" s="7"/>
      <c r="D85" s="7"/>
      <c r="E85" s="7"/>
    </row>
    <row r="86" spans="2:5" x14ac:dyDescent="0.2">
      <c r="B86" s="7"/>
      <c r="C86" s="7"/>
      <c r="D86" s="7"/>
      <c r="E86" s="7"/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7ED9-DDAF-47DC-8BB7-CF1B45177773}">
  <sheetPr>
    <pageSetUpPr fitToPage="1"/>
  </sheetPr>
  <dimension ref="A1:L20"/>
  <sheetViews>
    <sheetView zoomScaleNormal="100" workbookViewId="0"/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31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+'Ottobre 25BPAnticipi'!L10</f>
        <v>0</v>
      </c>
    </row>
    <row r="7" spans="1:12" x14ac:dyDescent="0.2">
      <c r="A7" s="24"/>
      <c r="B7" s="23"/>
      <c r="C7" s="24"/>
      <c r="D7" s="22"/>
      <c r="E7" s="22"/>
      <c r="F7" s="22"/>
      <c r="G7" s="25"/>
      <c r="H7" s="25"/>
      <c r="I7" s="25"/>
      <c r="J7" s="26"/>
      <c r="K7" s="42"/>
      <c r="L7" s="35"/>
    </row>
    <row r="8" spans="1:12" x14ac:dyDescent="0.2">
      <c r="A8" s="24"/>
      <c r="B8" s="22"/>
      <c r="C8" s="24"/>
      <c r="D8" s="22"/>
      <c r="E8" s="57"/>
      <c r="F8" s="79"/>
      <c r="G8" s="25"/>
      <c r="H8" s="25"/>
      <c r="I8" s="25"/>
      <c r="J8" s="27"/>
      <c r="K8" s="27"/>
      <c r="L8" s="35"/>
    </row>
    <row r="9" spans="1:12" x14ac:dyDescent="0.2">
      <c r="A9" s="24"/>
      <c r="B9" s="83"/>
      <c r="C9" s="80"/>
      <c r="D9" s="22"/>
      <c r="E9" s="22"/>
      <c r="F9" s="79"/>
      <c r="G9" s="25"/>
      <c r="H9" s="25"/>
      <c r="I9" s="25"/>
      <c r="J9" s="26"/>
      <c r="K9" s="42"/>
      <c r="L9" s="35"/>
    </row>
    <row r="10" spans="1:12" x14ac:dyDescent="0.2">
      <c r="A10" s="24"/>
      <c r="B10" s="22"/>
      <c r="C10" s="24"/>
      <c r="D10" s="22"/>
      <c r="E10" s="22"/>
      <c r="F10" s="79"/>
      <c r="G10" s="25"/>
      <c r="H10" s="25"/>
      <c r="I10" s="25"/>
      <c r="J10" s="27"/>
      <c r="K10" s="27"/>
      <c r="L10" s="35"/>
    </row>
    <row r="11" spans="1:12" x14ac:dyDescent="0.2">
      <c r="A11" s="24"/>
      <c r="B11" s="22"/>
      <c r="C11" s="24"/>
      <c r="D11" s="22"/>
      <c r="E11" s="22"/>
      <c r="F11" s="79"/>
      <c r="G11" s="25"/>
      <c r="H11" s="25"/>
      <c r="I11" s="25"/>
      <c r="J11" s="27"/>
      <c r="K11" s="27"/>
      <c r="L11" s="35"/>
    </row>
    <row r="12" spans="1:12" x14ac:dyDescent="0.2">
      <c r="A12" s="24"/>
      <c r="B12" s="83"/>
      <c r="C12" s="80"/>
      <c r="D12" s="22"/>
      <c r="E12" s="22"/>
      <c r="F12" s="79"/>
      <c r="G12" s="25"/>
      <c r="H12" s="25"/>
      <c r="I12" s="25"/>
      <c r="J12" s="26"/>
      <c r="K12" s="42"/>
      <c r="L12" s="35"/>
    </row>
    <row r="13" spans="1:12" x14ac:dyDescent="0.2">
      <c r="A13" s="24"/>
      <c r="B13" s="22"/>
      <c r="C13" s="24"/>
      <c r="D13" s="22"/>
      <c r="E13" s="22"/>
      <c r="F13" s="79"/>
      <c r="G13" s="25"/>
      <c r="H13" s="25"/>
      <c r="I13" s="25"/>
      <c r="J13" s="26"/>
      <c r="K13" s="26"/>
      <c r="L13" s="35"/>
    </row>
    <row r="14" spans="1:12" x14ac:dyDescent="0.2">
      <c r="A14" s="24"/>
      <c r="B14" s="22"/>
      <c r="C14" s="24"/>
      <c r="D14" s="22"/>
      <c r="E14" s="22"/>
      <c r="F14" s="79"/>
      <c r="G14" s="25"/>
      <c r="H14" s="25"/>
      <c r="I14" s="25"/>
      <c r="J14" s="26"/>
      <c r="K14" s="26"/>
      <c r="L14" s="35"/>
    </row>
    <row r="15" spans="1:12" x14ac:dyDescent="0.2">
      <c r="A15" s="24"/>
      <c r="B15" s="83"/>
      <c r="C15" s="80"/>
      <c r="D15" s="22"/>
      <c r="E15" s="22"/>
      <c r="F15" s="79"/>
      <c r="G15" s="25"/>
      <c r="H15" s="25"/>
      <c r="I15" s="25"/>
      <c r="J15" s="26"/>
      <c r="K15" s="42"/>
      <c r="L15" s="35"/>
    </row>
    <row r="16" spans="1:12" x14ac:dyDescent="0.2">
      <c r="A16" s="30"/>
      <c r="B16" s="63"/>
      <c r="C16" s="64"/>
      <c r="D16" s="50" t="s">
        <v>12</v>
      </c>
      <c r="E16" s="50"/>
      <c r="F16" s="50"/>
      <c r="G16" s="51"/>
      <c r="H16" s="51"/>
      <c r="I16" s="51"/>
      <c r="J16" s="53"/>
      <c r="K16" s="53"/>
      <c r="L16" s="34">
        <f>L6+(SUM(K6:K16)-SUM(J6:J16))</f>
        <v>0</v>
      </c>
    </row>
    <row r="17" spans="12:12" x14ac:dyDescent="0.2">
      <c r="L17" s="65"/>
    </row>
    <row r="18" spans="12:12" x14ac:dyDescent="0.2">
      <c r="L18" s="54"/>
    </row>
    <row r="19" spans="12:12" x14ac:dyDescent="0.2">
      <c r="L19" s="65"/>
    </row>
    <row r="20" spans="12:12" x14ac:dyDescent="0.2">
      <c r="L20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08B00-EEFD-4EA4-BDC2-6E6E377C6AEE}">
  <sheetPr>
    <pageSetUpPr fitToPage="1"/>
  </sheetPr>
  <dimension ref="A1:N96"/>
  <sheetViews>
    <sheetView topLeftCell="A10" zoomScaleNormal="100" workbookViewId="0">
      <selection activeCell="J24" sqref="J24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3" ht="18" x14ac:dyDescent="0.25">
      <c r="A1" s="1" t="s">
        <v>30</v>
      </c>
    </row>
    <row r="2" spans="1:13" x14ac:dyDescent="0.2">
      <c r="B2" s="2" t="s">
        <v>0</v>
      </c>
    </row>
    <row r="3" spans="1:13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3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3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3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+'Novembre 25'!L58</f>
        <v>53948.35</v>
      </c>
    </row>
    <row r="7" spans="1:13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27"/>
      <c r="L7" s="34">
        <f>+L6+K7-J7</f>
        <v>53948.35</v>
      </c>
    </row>
    <row r="8" spans="1:13" x14ac:dyDescent="0.2">
      <c r="A8" s="192">
        <v>45992</v>
      </c>
      <c r="B8" s="251"/>
      <c r="C8" s="192"/>
      <c r="D8" s="111"/>
      <c r="E8" s="111" t="s">
        <v>190</v>
      </c>
      <c r="F8" s="111" t="s">
        <v>191</v>
      </c>
      <c r="G8" s="112"/>
      <c r="H8" s="112"/>
      <c r="I8" s="112"/>
      <c r="J8" s="252">
        <v>4</v>
      </c>
      <c r="K8" s="253"/>
      <c r="L8" s="34">
        <f t="shared" ref="L8:L93" si="0">+L7+K8-J8</f>
        <v>53944.35</v>
      </c>
    </row>
    <row r="9" spans="1:13" x14ac:dyDescent="0.2">
      <c r="A9" s="24"/>
      <c r="B9" s="135"/>
      <c r="C9" s="86"/>
      <c r="D9" s="87"/>
      <c r="E9" s="22"/>
      <c r="F9" s="22"/>
      <c r="G9" s="25"/>
      <c r="H9" s="25"/>
      <c r="I9" s="25"/>
      <c r="J9" s="27"/>
      <c r="K9" s="27"/>
      <c r="L9" s="34">
        <f t="shared" si="0"/>
        <v>53944.35</v>
      </c>
    </row>
    <row r="10" spans="1:13" x14ac:dyDescent="0.2">
      <c r="A10" s="192">
        <v>45992</v>
      </c>
      <c r="B10" s="251"/>
      <c r="C10" s="192"/>
      <c r="D10" s="111"/>
      <c r="E10" s="111" t="s">
        <v>190</v>
      </c>
      <c r="F10" s="111" t="s">
        <v>191</v>
      </c>
      <c r="G10" s="112"/>
      <c r="H10" s="112"/>
      <c r="I10" s="112"/>
      <c r="J10" s="252">
        <v>8630.5</v>
      </c>
      <c r="K10" s="253"/>
      <c r="L10" s="34">
        <f t="shared" si="0"/>
        <v>45313.85</v>
      </c>
    </row>
    <row r="11" spans="1:13" x14ac:dyDescent="0.2">
      <c r="A11" s="123"/>
      <c r="B11" s="152"/>
      <c r="C11" s="123"/>
      <c r="D11" s="45"/>
      <c r="E11" s="45"/>
      <c r="F11" s="45"/>
      <c r="G11" s="76"/>
      <c r="H11" s="76"/>
      <c r="I11" s="76"/>
      <c r="J11" s="77"/>
      <c r="K11" s="124"/>
      <c r="L11" s="34">
        <f t="shared" si="0"/>
        <v>45313.85</v>
      </c>
    </row>
    <row r="12" spans="1:13" ht="25.5" x14ac:dyDescent="0.2">
      <c r="A12" s="281">
        <v>45993</v>
      </c>
      <c r="B12" s="275" t="s">
        <v>227</v>
      </c>
      <c r="C12" s="364">
        <v>45993</v>
      </c>
      <c r="D12" s="115" t="s">
        <v>823</v>
      </c>
      <c r="E12" s="279" t="s">
        <v>13</v>
      </c>
      <c r="F12" s="116">
        <v>2025079</v>
      </c>
      <c r="G12" s="280"/>
      <c r="H12" s="280"/>
      <c r="I12" s="280"/>
      <c r="J12" s="365"/>
      <c r="K12" s="366">
        <v>195.2</v>
      </c>
      <c r="L12" s="34">
        <f t="shared" si="0"/>
        <v>45509.05</v>
      </c>
      <c r="M12" s="136"/>
    </row>
    <row r="13" spans="1:13" x14ac:dyDescent="0.2">
      <c r="A13" s="123"/>
      <c r="B13" s="152"/>
      <c r="C13" s="123"/>
      <c r="D13" s="45"/>
      <c r="E13" s="45"/>
      <c r="F13" s="45"/>
      <c r="G13" s="76"/>
      <c r="H13" s="76"/>
      <c r="I13" s="76"/>
      <c r="J13" s="77"/>
      <c r="K13" s="124"/>
      <c r="L13" s="34">
        <f t="shared" si="0"/>
        <v>45509.05</v>
      </c>
    </row>
    <row r="14" spans="1:13" x14ac:dyDescent="0.2">
      <c r="A14" s="127">
        <v>45995</v>
      </c>
      <c r="B14" s="128"/>
      <c r="C14" s="127"/>
      <c r="D14" s="129" t="s">
        <v>17</v>
      </c>
      <c r="E14" s="129" t="s">
        <v>825</v>
      </c>
      <c r="F14" s="129" t="s">
        <v>19</v>
      </c>
      <c r="G14" s="130"/>
      <c r="H14" s="130"/>
      <c r="I14" s="130"/>
      <c r="J14" s="131">
        <v>16604</v>
      </c>
      <c r="K14" s="132"/>
      <c r="L14" s="34">
        <f t="shared" si="0"/>
        <v>28905.05</v>
      </c>
    </row>
    <row r="15" spans="1:13" x14ac:dyDescent="0.2">
      <c r="A15" s="22"/>
      <c r="B15" s="23"/>
      <c r="C15" s="24"/>
      <c r="D15" s="22"/>
      <c r="E15" s="22"/>
      <c r="F15" s="22"/>
      <c r="G15" s="25"/>
      <c r="H15" s="25"/>
      <c r="I15" s="25"/>
      <c r="J15" s="81"/>
      <c r="K15" s="27"/>
      <c r="L15" s="34">
        <f t="shared" si="0"/>
        <v>28905.05</v>
      </c>
    </row>
    <row r="16" spans="1:13" x14ac:dyDescent="0.2">
      <c r="A16" s="121">
        <v>45995</v>
      </c>
      <c r="B16" s="108"/>
      <c r="C16" s="109"/>
      <c r="D16" s="110"/>
      <c r="E16" s="111" t="s">
        <v>15</v>
      </c>
      <c r="F16" s="111" t="s">
        <v>16</v>
      </c>
      <c r="G16" s="112"/>
      <c r="H16" s="112"/>
      <c r="I16" s="112"/>
      <c r="J16" s="122">
        <v>7.83</v>
      </c>
      <c r="K16" s="122"/>
      <c r="L16" s="34">
        <f t="shared" si="0"/>
        <v>28897.22</v>
      </c>
    </row>
    <row r="17" spans="1:12" x14ac:dyDescent="0.2">
      <c r="A17" s="84"/>
      <c r="B17" s="82"/>
      <c r="C17" s="80"/>
      <c r="D17" s="84"/>
      <c r="E17" s="22"/>
      <c r="F17" s="79"/>
      <c r="G17" s="25"/>
      <c r="H17" s="25"/>
      <c r="I17" s="25"/>
      <c r="J17" s="26"/>
      <c r="K17" s="27"/>
      <c r="L17" s="34">
        <f t="shared" si="0"/>
        <v>28897.22</v>
      </c>
    </row>
    <row r="18" spans="1:12" x14ac:dyDescent="0.2">
      <c r="A18" s="192">
        <v>45991</v>
      </c>
      <c r="B18" s="108"/>
      <c r="C18" s="109"/>
      <c r="D18" s="110"/>
      <c r="E18" s="111" t="s">
        <v>232</v>
      </c>
      <c r="F18" s="111" t="s">
        <v>19</v>
      </c>
      <c r="G18" s="112"/>
      <c r="H18" s="112"/>
      <c r="I18" s="112"/>
      <c r="J18" s="122">
        <v>3</v>
      </c>
      <c r="K18" s="122"/>
      <c r="L18" s="34">
        <f t="shared" si="0"/>
        <v>28894.22</v>
      </c>
    </row>
    <row r="19" spans="1:12" x14ac:dyDescent="0.2">
      <c r="A19" s="123"/>
      <c r="B19" s="152"/>
      <c r="C19" s="123"/>
      <c r="D19" s="45"/>
      <c r="E19" s="45"/>
      <c r="F19" s="45"/>
      <c r="G19" s="76"/>
      <c r="H19" s="76"/>
      <c r="I19" s="76"/>
      <c r="J19" s="77"/>
      <c r="K19" s="124"/>
      <c r="L19" s="34">
        <f t="shared" si="0"/>
        <v>28894.22</v>
      </c>
    </row>
    <row r="20" spans="1:12" x14ac:dyDescent="0.2">
      <c r="A20" s="127">
        <v>45996</v>
      </c>
      <c r="B20" s="128"/>
      <c r="C20" s="127"/>
      <c r="D20" s="129" t="s">
        <v>17</v>
      </c>
      <c r="E20" s="129" t="s">
        <v>825</v>
      </c>
      <c r="F20" s="129" t="s">
        <v>19</v>
      </c>
      <c r="G20" s="130"/>
      <c r="H20" s="130"/>
      <c r="I20" s="130"/>
      <c r="J20" s="131">
        <v>3922</v>
      </c>
      <c r="K20" s="132"/>
      <c r="L20" s="34">
        <f t="shared" si="0"/>
        <v>24972.22</v>
      </c>
    </row>
    <row r="21" spans="1:12" x14ac:dyDescent="0.2">
      <c r="A21" s="123"/>
      <c r="B21" s="152"/>
      <c r="C21" s="123"/>
      <c r="D21" s="45"/>
      <c r="E21" s="45"/>
      <c r="F21" s="45"/>
      <c r="G21" s="76"/>
      <c r="H21" s="76"/>
      <c r="I21" s="76"/>
      <c r="J21" s="77"/>
      <c r="K21" s="124"/>
      <c r="L21" s="34">
        <f t="shared" si="0"/>
        <v>24972.22</v>
      </c>
    </row>
    <row r="22" spans="1:12" x14ac:dyDescent="0.2">
      <c r="A22" s="121">
        <v>45996</v>
      </c>
      <c r="B22" s="108"/>
      <c r="C22" s="109"/>
      <c r="D22" s="110"/>
      <c r="E22" s="111" t="s">
        <v>15</v>
      </c>
      <c r="F22" s="111" t="s">
        <v>16</v>
      </c>
      <c r="G22" s="112"/>
      <c r="H22" s="112"/>
      <c r="I22" s="112"/>
      <c r="J22" s="122">
        <v>1.53</v>
      </c>
      <c r="K22" s="122"/>
      <c r="L22" s="34">
        <f t="shared" si="0"/>
        <v>24970.69</v>
      </c>
    </row>
    <row r="23" spans="1:12" x14ac:dyDescent="0.2">
      <c r="A23" s="22"/>
      <c r="B23" s="23"/>
      <c r="C23" s="24"/>
      <c r="D23" s="22"/>
      <c r="E23" s="22"/>
      <c r="F23" s="22"/>
      <c r="G23" s="25"/>
      <c r="H23" s="25"/>
      <c r="I23" s="25"/>
      <c r="J23" s="81"/>
      <c r="K23" s="27"/>
      <c r="L23" s="34">
        <f t="shared" si="0"/>
        <v>24970.69</v>
      </c>
    </row>
    <row r="24" spans="1:12" x14ac:dyDescent="0.2">
      <c r="A24" s="113">
        <v>45993</v>
      </c>
      <c r="B24" s="233" t="s">
        <v>527</v>
      </c>
      <c r="C24" s="234">
        <v>46013</v>
      </c>
      <c r="D24" s="235" t="s">
        <v>826</v>
      </c>
      <c r="E24" s="235" t="s">
        <v>827</v>
      </c>
      <c r="F24" s="275" t="s">
        <v>81</v>
      </c>
      <c r="G24" s="118"/>
      <c r="H24" s="118"/>
      <c r="I24" s="118"/>
      <c r="J24" s="119">
        <v>1600</v>
      </c>
      <c r="K24" s="120"/>
      <c r="L24" s="34">
        <f t="shared" si="0"/>
        <v>23370.69</v>
      </c>
    </row>
    <row r="25" spans="1:12" x14ac:dyDescent="0.2">
      <c r="A25" s="123"/>
      <c r="B25" s="152"/>
      <c r="C25" s="123"/>
      <c r="D25" s="45"/>
      <c r="E25" s="45"/>
      <c r="F25" s="45"/>
      <c r="G25" s="76"/>
      <c r="H25" s="76"/>
      <c r="I25" s="76"/>
      <c r="J25" s="77"/>
      <c r="K25" s="124"/>
      <c r="L25" s="34">
        <f t="shared" si="0"/>
        <v>23370.69</v>
      </c>
    </row>
    <row r="26" spans="1:12" x14ac:dyDescent="0.2">
      <c r="A26" s="113">
        <v>45999</v>
      </c>
      <c r="B26" s="276" t="s">
        <v>828</v>
      </c>
      <c r="C26" s="190">
        <v>45965</v>
      </c>
      <c r="D26" s="191" t="s">
        <v>503</v>
      </c>
      <c r="E26" s="279" t="s">
        <v>13</v>
      </c>
      <c r="F26" s="28">
        <v>2025021</v>
      </c>
      <c r="G26" s="31"/>
      <c r="H26" s="31"/>
      <c r="I26" s="31"/>
      <c r="J26" s="120"/>
      <c r="K26" s="120">
        <v>695.4</v>
      </c>
      <c r="L26" s="34">
        <f t="shared" si="0"/>
        <v>24066.09</v>
      </c>
    </row>
    <row r="27" spans="1:12" x14ac:dyDescent="0.2">
      <c r="A27" s="123"/>
      <c r="B27" s="38"/>
      <c r="C27" s="66"/>
      <c r="D27" s="40"/>
      <c r="E27" s="22"/>
      <c r="F27" s="22"/>
      <c r="G27" s="25"/>
      <c r="H27" s="25"/>
      <c r="I27" s="25"/>
      <c r="J27" s="124"/>
      <c r="K27" s="124"/>
      <c r="L27" s="34">
        <f t="shared" si="0"/>
        <v>24066.09</v>
      </c>
    </row>
    <row r="28" spans="1:12" ht="25.5" x14ac:dyDescent="0.2">
      <c r="A28" s="113">
        <v>46001</v>
      </c>
      <c r="B28" s="114" t="s">
        <v>829</v>
      </c>
      <c r="C28" s="113">
        <v>46001</v>
      </c>
      <c r="D28" s="115" t="s">
        <v>830</v>
      </c>
      <c r="E28" s="279" t="s">
        <v>13</v>
      </c>
      <c r="F28" s="275">
        <v>2024026</v>
      </c>
      <c r="G28" s="118"/>
      <c r="H28" s="118"/>
      <c r="I28" s="118"/>
      <c r="J28" s="119"/>
      <c r="K28" s="120">
        <v>33937.5</v>
      </c>
      <c r="L28" s="34">
        <f t="shared" si="0"/>
        <v>58003.59</v>
      </c>
    </row>
    <row r="29" spans="1:12" x14ac:dyDescent="0.2">
      <c r="A29" s="123"/>
      <c r="B29" s="38"/>
      <c r="C29" s="66"/>
      <c r="D29" s="40"/>
      <c r="E29" s="22"/>
      <c r="F29" s="22"/>
      <c r="G29" s="25"/>
      <c r="H29" s="25"/>
      <c r="I29" s="25"/>
      <c r="J29" s="124"/>
      <c r="K29" s="124"/>
      <c r="L29" s="34">
        <f t="shared" si="0"/>
        <v>58003.59</v>
      </c>
    </row>
    <row r="30" spans="1:12" x14ac:dyDescent="0.2">
      <c r="A30" s="30">
        <v>46002</v>
      </c>
      <c r="B30" s="254" t="s">
        <v>289</v>
      </c>
      <c r="C30" s="255">
        <v>46002</v>
      </c>
      <c r="D30" s="256" t="s">
        <v>197</v>
      </c>
      <c r="E30" s="279" t="s">
        <v>13</v>
      </c>
      <c r="F30" s="28">
        <v>2025100</v>
      </c>
      <c r="G30" s="31"/>
      <c r="H30" s="31"/>
      <c r="I30" s="31"/>
      <c r="J30" s="33"/>
      <c r="K30" s="33">
        <v>244</v>
      </c>
      <c r="L30" s="34">
        <f t="shared" si="0"/>
        <v>58247.59</v>
      </c>
    </row>
    <row r="31" spans="1:12" x14ac:dyDescent="0.2">
      <c r="A31" s="123"/>
      <c r="B31" s="38"/>
      <c r="C31" s="66"/>
      <c r="D31" s="40"/>
      <c r="E31" s="22"/>
      <c r="F31" s="22"/>
      <c r="G31" s="25"/>
      <c r="H31" s="25"/>
      <c r="I31" s="25"/>
      <c r="J31" s="124"/>
      <c r="K31" s="124"/>
      <c r="L31" s="34">
        <f t="shared" si="0"/>
        <v>58247.59</v>
      </c>
    </row>
    <row r="32" spans="1:12" x14ac:dyDescent="0.2">
      <c r="A32" s="127">
        <v>46003</v>
      </c>
      <c r="B32" s="128"/>
      <c r="C32" s="127"/>
      <c r="D32" s="129" t="s">
        <v>17</v>
      </c>
      <c r="E32" s="129" t="s">
        <v>831</v>
      </c>
      <c r="F32" s="129" t="s">
        <v>19</v>
      </c>
      <c r="G32" s="130"/>
      <c r="H32" s="130"/>
      <c r="I32" s="130"/>
      <c r="J32" s="131">
        <v>11742.9</v>
      </c>
      <c r="K32" s="132"/>
      <c r="L32" s="34">
        <f t="shared" si="0"/>
        <v>46504.69</v>
      </c>
    </row>
    <row r="33" spans="1:12" x14ac:dyDescent="0.2">
      <c r="A33" s="123"/>
      <c r="B33" s="38"/>
      <c r="C33" s="66"/>
      <c r="D33" s="40"/>
      <c r="E33" s="22"/>
      <c r="F33" s="22"/>
      <c r="G33" s="25"/>
      <c r="H33" s="25"/>
      <c r="I33" s="25"/>
      <c r="J33" s="124"/>
      <c r="K33" s="124"/>
      <c r="L33" s="34">
        <f t="shared" si="0"/>
        <v>46504.69</v>
      </c>
    </row>
    <row r="34" spans="1:12" x14ac:dyDescent="0.2">
      <c r="A34" s="113">
        <v>46000</v>
      </c>
      <c r="B34" s="233" t="s">
        <v>527</v>
      </c>
      <c r="C34" s="234">
        <v>46013</v>
      </c>
      <c r="D34" s="235" t="s">
        <v>826</v>
      </c>
      <c r="E34" s="235" t="s">
        <v>827</v>
      </c>
      <c r="F34" s="275" t="s">
        <v>81</v>
      </c>
      <c r="G34" s="118"/>
      <c r="H34" s="118"/>
      <c r="I34" s="118"/>
      <c r="J34" s="119">
        <v>1600</v>
      </c>
      <c r="K34" s="120"/>
      <c r="L34" s="34">
        <f t="shared" si="0"/>
        <v>44904.69</v>
      </c>
    </row>
    <row r="35" spans="1:12" x14ac:dyDescent="0.2">
      <c r="A35" s="123"/>
      <c r="B35" s="38"/>
      <c r="C35" s="66"/>
      <c r="D35" s="40"/>
      <c r="E35" s="22"/>
      <c r="F35" s="22"/>
      <c r="G35" s="25"/>
      <c r="H35" s="25"/>
      <c r="I35" s="25"/>
      <c r="J35" s="124"/>
      <c r="K35" s="124"/>
      <c r="L35" s="34">
        <f t="shared" si="0"/>
        <v>44904.69</v>
      </c>
    </row>
    <row r="36" spans="1:12" x14ac:dyDescent="0.2">
      <c r="A36" s="30">
        <v>46000</v>
      </c>
      <c r="B36" s="233">
        <v>15064</v>
      </c>
      <c r="C36" s="234">
        <v>46000</v>
      </c>
      <c r="D36" s="235" t="s">
        <v>832</v>
      </c>
      <c r="E36" s="235" t="s">
        <v>833</v>
      </c>
      <c r="F36" s="235" t="s">
        <v>81</v>
      </c>
      <c r="G36" s="31"/>
      <c r="H36" s="31"/>
      <c r="I36" s="31"/>
      <c r="J36" s="33">
        <v>0.66</v>
      </c>
      <c r="K36" s="33"/>
      <c r="L36" s="34">
        <f t="shared" si="0"/>
        <v>44904.03</v>
      </c>
    </row>
    <row r="37" spans="1:12" x14ac:dyDescent="0.2">
      <c r="A37" s="123"/>
      <c r="B37" s="38"/>
      <c r="C37" s="66"/>
      <c r="D37" s="40"/>
      <c r="E37" s="22"/>
      <c r="F37" s="22"/>
      <c r="G37" s="25"/>
      <c r="H37" s="25"/>
      <c r="I37" s="25"/>
      <c r="J37" s="124"/>
      <c r="K37" s="124"/>
      <c r="L37" s="34">
        <f t="shared" si="0"/>
        <v>44904.03</v>
      </c>
    </row>
    <row r="38" spans="1:12" x14ac:dyDescent="0.2">
      <c r="A38" s="121">
        <v>46003</v>
      </c>
      <c r="B38" s="108"/>
      <c r="C38" s="109"/>
      <c r="D38" s="110"/>
      <c r="E38" s="111" t="s">
        <v>15</v>
      </c>
      <c r="F38" s="111" t="s">
        <v>16</v>
      </c>
      <c r="G38" s="112"/>
      <c r="H38" s="112"/>
      <c r="I38" s="112"/>
      <c r="J38" s="122">
        <v>5.22</v>
      </c>
      <c r="K38" s="122"/>
      <c r="L38" s="34">
        <f t="shared" si="0"/>
        <v>44898.81</v>
      </c>
    </row>
    <row r="39" spans="1:12" x14ac:dyDescent="0.2">
      <c r="A39" s="24"/>
      <c r="B39" s="135"/>
      <c r="C39" s="86"/>
      <c r="D39" s="87"/>
      <c r="E39" s="22"/>
      <c r="F39" s="22"/>
      <c r="G39" s="25"/>
      <c r="H39" s="25"/>
      <c r="I39" s="25"/>
      <c r="J39" s="27"/>
      <c r="K39" s="27"/>
      <c r="L39" s="34">
        <f t="shared" si="0"/>
        <v>44898.81</v>
      </c>
    </row>
    <row r="40" spans="1:12" x14ac:dyDescent="0.2">
      <c r="A40" s="127">
        <v>46006</v>
      </c>
      <c r="B40" s="128"/>
      <c r="C40" s="127"/>
      <c r="D40" s="129" t="s">
        <v>17</v>
      </c>
      <c r="E40" s="129" t="s">
        <v>831</v>
      </c>
      <c r="F40" s="129" t="s">
        <v>19</v>
      </c>
      <c r="G40" s="130"/>
      <c r="H40" s="130"/>
      <c r="I40" s="130"/>
      <c r="J40" s="131">
        <v>3415.3</v>
      </c>
      <c r="K40" s="132"/>
      <c r="L40" s="34">
        <f t="shared" si="0"/>
        <v>41483.51</v>
      </c>
    </row>
    <row r="41" spans="1:12" x14ac:dyDescent="0.2">
      <c r="A41" s="24"/>
      <c r="B41" s="135"/>
      <c r="C41" s="86"/>
      <c r="D41" s="87"/>
      <c r="E41" s="22"/>
      <c r="F41" s="22"/>
      <c r="G41" s="25"/>
      <c r="H41" s="25"/>
      <c r="I41" s="25"/>
      <c r="J41" s="27"/>
      <c r="K41" s="27"/>
      <c r="L41" s="34">
        <f t="shared" si="0"/>
        <v>41483.51</v>
      </c>
    </row>
    <row r="42" spans="1:12" ht="25.5" x14ac:dyDescent="0.2">
      <c r="A42" s="281">
        <v>46006</v>
      </c>
      <c r="B42" s="116" t="s">
        <v>490</v>
      </c>
      <c r="C42" s="281"/>
      <c r="D42" s="116" t="s">
        <v>203</v>
      </c>
      <c r="E42" s="116" t="s">
        <v>834</v>
      </c>
      <c r="F42" s="116"/>
      <c r="G42" s="280"/>
      <c r="H42" s="280"/>
      <c r="I42" s="280"/>
      <c r="J42" s="92"/>
      <c r="K42" s="261">
        <v>37500</v>
      </c>
      <c r="L42" s="34">
        <f t="shared" si="0"/>
        <v>78983.509999999995</v>
      </c>
    </row>
    <row r="43" spans="1:12" x14ac:dyDescent="0.2">
      <c r="A43" s="318">
        <v>46006</v>
      </c>
      <c r="B43" s="319"/>
      <c r="C43" s="109"/>
      <c r="D43" s="110"/>
      <c r="E43" s="111" t="s">
        <v>489</v>
      </c>
      <c r="F43" s="111"/>
      <c r="G43" s="320"/>
      <c r="H43" s="112"/>
      <c r="I43" s="112"/>
      <c r="J43" s="321"/>
      <c r="K43" s="322">
        <f>-K42*4%</f>
        <v>-1500</v>
      </c>
      <c r="L43" s="34">
        <f t="shared" si="0"/>
        <v>77483.509999999995</v>
      </c>
    </row>
    <row r="44" spans="1:12" x14ac:dyDescent="0.2">
      <c r="A44" s="22"/>
      <c r="B44" s="23"/>
      <c r="C44" s="24"/>
      <c r="D44" s="22"/>
      <c r="E44" s="22"/>
      <c r="F44" s="22"/>
      <c r="G44" s="25"/>
      <c r="H44" s="25"/>
      <c r="I44" s="25"/>
      <c r="J44" s="26"/>
      <c r="K44" s="27"/>
      <c r="L44" s="34">
        <f t="shared" si="0"/>
        <v>77483.509999999995</v>
      </c>
    </row>
    <row r="45" spans="1:12" s="134" customFormat="1" x14ac:dyDescent="0.2">
      <c r="A45" s="121">
        <v>46006</v>
      </c>
      <c r="B45" s="108"/>
      <c r="C45" s="109"/>
      <c r="D45" s="110"/>
      <c r="E45" s="111" t="s">
        <v>15</v>
      </c>
      <c r="F45" s="111" t="s">
        <v>16</v>
      </c>
      <c r="G45" s="112"/>
      <c r="H45" s="112"/>
      <c r="I45" s="112"/>
      <c r="J45" s="122">
        <v>1.02</v>
      </c>
      <c r="K45" s="122"/>
      <c r="L45" s="34">
        <f t="shared" si="0"/>
        <v>77482.490000000005</v>
      </c>
    </row>
    <row r="46" spans="1:12" x14ac:dyDescent="0.2">
      <c r="A46" s="157"/>
      <c r="B46" s="153"/>
      <c r="C46" s="123"/>
      <c r="D46" s="45"/>
      <c r="E46" s="57"/>
      <c r="F46" s="22"/>
      <c r="G46" s="25"/>
      <c r="H46" s="25"/>
      <c r="I46" s="25"/>
      <c r="J46" s="26"/>
      <c r="K46" s="214"/>
      <c r="L46" s="34">
        <f t="shared" si="0"/>
        <v>77482.490000000005</v>
      </c>
    </row>
    <row r="47" spans="1:12" x14ac:dyDescent="0.2">
      <c r="A47" s="192">
        <v>46007</v>
      </c>
      <c r="B47" s="251"/>
      <c r="C47" s="192"/>
      <c r="D47" s="111"/>
      <c r="E47" s="111" t="s">
        <v>190</v>
      </c>
      <c r="F47" s="111" t="s">
        <v>191</v>
      </c>
      <c r="G47" s="112"/>
      <c r="H47" s="112"/>
      <c r="I47" s="112"/>
      <c r="J47" s="252">
        <v>18944.97</v>
      </c>
      <c r="K47" s="253"/>
      <c r="L47" s="34">
        <f t="shared" si="0"/>
        <v>58537.52</v>
      </c>
    </row>
    <row r="48" spans="1:12" x14ac:dyDescent="0.2">
      <c r="A48" s="24"/>
      <c r="B48" s="135"/>
      <c r="C48" s="86"/>
      <c r="D48" s="87"/>
      <c r="E48" s="22"/>
      <c r="F48" s="22"/>
      <c r="G48" s="25"/>
      <c r="H48" s="25"/>
      <c r="I48" s="25"/>
      <c r="J48" s="27"/>
      <c r="K48" s="27"/>
      <c r="L48" s="34">
        <f t="shared" si="0"/>
        <v>58537.52</v>
      </c>
    </row>
    <row r="49" spans="1:12" x14ac:dyDescent="0.2">
      <c r="A49" s="192">
        <v>46007</v>
      </c>
      <c r="B49" s="251"/>
      <c r="C49" s="192"/>
      <c r="D49" s="111"/>
      <c r="E49" s="111" t="s">
        <v>190</v>
      </c>
      <c r="F49" s="111" t="s">
        <v>191</v>
      </c>
      <c r="G49" s="112"/>
      <c r="H49" s="112"/>
      <c r="I49" s="112"/>
      <c r="J49" s="252">
        <v>2591.77</v>
      </c>
      <c r="K49" s="253"/>
      <c r="L49" s="34">
        <f t="shared" si="0"/>
        <v>55945.75</v>
      </c>
    </row>
    <row r="50" spans="1:12" x14ac:dyDescent="0.2">
      <c r="A50" s="24"/>
      <c r="B50" s="135"/>
      <c r="C50" s="86"/>
      <c r="D50" s="87"/>
      <c r="E50" s="22"/>
      <c r="F50" s="22"/>
      <c r="G50" s="25"/>
      <c r="H50" s="25"/>
      <c r="I50" s="25"/>
      <c r="J50" s="27"/>
      <c r="K50" s="27"/>
      <c r="L50" s="34">
        <f t="shared" si="0"/>
        <v>55945.75</v>
      </c>
    </row>
    <row r="51" spans="1:12" x14ac:dyDescent="0.2">
      <c r="A51" s="192">
        <v>46007</v>
      </c>
      <c r="B51" s="251"/>
      <c r="C51" s="192"/>
      <c r="D51" s="111"/>
      <c r="E51" s="111" t="s">
        <v>190</v>
      </c>
      <c r="F51" s="111" t="s">
        <v>191</v>
      </c>
      <c r="G51" s="112"/>
      <c r="H51" s="112"/>
      <c r="I51" s="112"/>
      <c r="J51" s="252">
        <v>382</v>
      </c>
      <c r="K51" s="253"/>
      <c r="L51" s="34">
        <f t="shared" si="0"/>
        <v>55563.75</v>
      </c>
    </row>
    <row r="52" spans="1:12" x14ac:dyDescent="0.2">
      <c r="A52" s="123"/>
      <c r="B52" s="38"/>
      <c r="C52" s="66"/>
      <c r="D52" s="40"/>
      <c r="E52" s="22"/>
      <c r="F52" s="22"/>
      <c r="G52" s="25"/>
      <c r="H52" s="25"/>
      <c r="I52" s="25"/>
      <c r="J52" s="124"/>
      <c r="K52" s="124"/>
      <c r="L52" s="34">
        <f t="shared" si="0"/>
        <v>55563.75</v>
      </c>
    </row>
    <row r="53" spans="1:12" x14ac:dyDescent="0.2">
      <c r="A53" s="192">
        <v>46007</v>
      </c>
      <c r="B53" s="251"/>
      <c r="C53" s="192"/>
      <c r="D53" s="111"/>
      <c r="E53" s="111" t="s">
        <v>190</v>
      </c>
      <c r="F53" s="111" t="s">
        <v>191</v>
      </c>
      <c r="G53" s="112"/>
      <c r="H53" s="112"/>
      <c r="I53" s="112"/>
      <c r="J53" s="252">
        <v>185.32</v>
      </c>
      <c r="K53" s="253"/>
      <c r="L53" s="34">
        <f t="shared" si="0"/>
        <v>55378.43</v>
      </c>
    </row>
    <row r="54" spans="1:12" x14ac:dyDescent="0.2">
      <c r="A54" s="24"/>
      <c r="B54" s="135"/>
      <c r="C54" s="86"/>
      <c r="D54" s="87"/>
      <c r="E54" s="22"/>
      <c r="F54" s="22"/>
      <c r="G54" s="25"/>
      <c r="H54" s="25"/>
      <c r="I54" s="25"/>
      <c r="J54" s="27"/>
      <c r="K54" s="27"/>
      <c r="L54" s="34">
        <f t="shared" si="0"/>
        <v>55378.43</v>
      </c>
    </row>
    <row r="55" spans="1:12" x14ac:dyDescent="0.2">
      <c r="A55" s="192">
        <v>46007</v>
      </c>
      <c r="B55" s="251"/>
      <c r="C55" s="192"/>
      <c r="D55" s="111"/>
      <c r="E55" s="111" t="s">
        <v>190</v>
      </c>
      <c r="F55" s="111" t="s">
        <v>191</v>
      </c>
      <c r="G55" s="112"/>
      <c r="H55" s="112"/>
      <c r="I55" s="112"/>
      <c r="J55" s="252">
        <v>52.98</v>
      </c>
      <c r="K55" s="253"/>
      <c r="L55" s="34">
        <f t="shared" si="0"/>
        <v>55325.45</v>
      </c>
    </row>
    <row r="56" spans="1:12" x14ac:dyDescent="0.2">
      <c r="A56" s="68"/>
      <c r="B56" s="57"/>
      <c r="C56" s="68"/>
      <c r="D56" s="57"/>
      <c r="E56" s="57"/>
      <c r="F56" s="57"/>
      <c r="G56" s="74"/>
      <c r="H56" s="74"/>
      <c r="I56" s="74"/>
      <c r="J56" s="69"/>
      <c r="K56" s="160"/>
      <c r="L56" s="34">
        <f t="shared" si="0"/>
        <v>55325.45</v>
      </c>
    </row>
    <row r="57" spans="1:12" x14ac:dyDescent="0.2">
      <c r="A57" s="244">
        <v>46008</v>
      </c>
      <c r="B57" s="189" t="s">
        <v>897</v>
      </c>
      <c r="C57" s="190">
        <v>46008</v>
      </c>
      <c r="D57" s="191" t="s">
        <v>343</v>
      </c>
      <c r="E57" s="279" t="s">
        <v>13</v>
      </c>
      <c r="F57" s="28">
        <v>2024024</v>
      </c>
      <c r="G57" s="245"/>
      <c r="H57" s="31"/>
      <c r="I57" s="31"/>
      <c r="J57" s="32"/>
      <c r="K57" s="56">
        <v>38929.050000000003</v>
      </c>
      <c r="L57" s="34">
        <f t="shared" si="0"/>
        <v>94254.5</v>
      </c>
    </row>
    <row r="58" spans="1:12" x14ac:dyDescent="0.2">
      <c r="A58" s="24"/>
      <c r="B58" s="135"/>
      <c r="C58" s="86"/>
      <c r="D58" s="87"/>
      <c r="E58" s="22"/>
      <c r="F58" s="22"/>
      <c r="G58" s="25"/>
      <c r="H58" s="25"/>
      <c r="I58" s="25"/>
      <c r="J58" s="27"/>
      <c r="K58" s="27"/>
      <c r="L58" s="34">
        <f t="shared" si="0"/>
        <v>94254.5</v>
      </c>
    </row>
    <row r="59" spans="1:12" x14ac:dyDescent="0.2">
      <c r="A59" s="168">
        <v>46008</v>
      </c>
      <c r="B59" s="233" t="s">
        <v>898</v>
      </c>
      <c r="C59" s="234">
        <v>46008</v>
      </c>
      <c r="D59" s="235" t="s">
        <v>664</v>
      </c>
      <c r="E59" s="279" t="s">
        <v>13</v>
      </c>
      <c r="F59" s="28">
        <v>2024021</v>
      </c>
      <c r="G59" s="31"/>
      <c r="H59" s="31"/>
      <c r="I59" s="31"/>
      <c r="J59" s="32"/>
      <c r="K59" s="367">
        <v>1997</v>
      </c>
      <c r="L59" s="34">
        <f t="shared" si="0"/>
        <v>96251.5</v>
      </c>
    </row>
    <row r="60" spans="1:12" x14ac:dyDescent="0.2">
      <c r="A60" s="24"/>
      <c r="B60" s="170"/>
      <c r="C60" s="171"/>
      <c r="D60" s="172"/>
      <c r="E60" s="22"/>
      <c r="F60" s="22"/>
      <c r="G60" s="146"/>
      <c r="H60" s="147"/>
      <c r="I60" s="147"/>
      <c r="J60" s="173"/>
      <c r="K60" s="172"/>
      <c r="L60" s="34">
        <f t="shared" si="0"/>
        <v>96251.5</v>
      </c>
    </row>
    <row r="61" spans="1:12" x14ac:dyDescent="0.2">
      <c r="A61" s="30">
        <v>46009</v>
      </c>
      <c r="B61" s="198" t="s">
        <v>790</v>
      </c>
      <c r="C61" s="199">
        <v>45972</v>
      </c>
      <c r="D61" s="200" t="s">
        <v>445</v>
      </c>
      <c r="E61" s="279" t="s">
        <v>13</v>
      </c>
      <c r="F61" s="28">
        <v>2025078</v>
      </c>
      <c r="G61" s="193"/>
      <c r="H61" s="188"/>
      <c r="I61" s="188"/>
      <c r="J61" s="368"/>
      <c r="K61" s="369">
        <v>228.8</v>
      </c>
      <c r="L61" s="34">
        <f t="shared" si="0"/>
        <v>96480.3</v>
      </c>
    </row>
    <row r="62" spans="1:12" x14ac:dyDescent="0.2">
      <c r="A62" s="30">
        <v>46009</v>
      </c>
      <c r="B62" s="198" t="s">
        <v>214</v>
      </c>
      <c r="C62" s="199">
        <v>45972</v>
      </c>
      <c r="D62" s="200" t="s">
        <v>445</v>
      </c>
      <c r="E62" s="279" t="s">
        <v>13</v>
      </c>
      <c r="F62" s="28">
        <v>2025079</v>
      </c>
      <c r="G62" s="193"/>
      <c r="H62" s="188"/>
      <c r="I62" s="188"/>
      <c r="J62" s="368"/>
      <c r="K62" s="369">
        <v>176</v>
      </c>
      <c r="L62" s="34">
        <f t="shared" si="0"/>
        <v>96656.3</v>
      </c>
    </row>
    <row r="63" spans="1:12" x14ac:dyDescent="0.2">
      <c r="A63" s="24"/>
      <c r="B63" s="170"/>
      <c r="C63" s="171"/>
      <c r="D63" s="172"/>
      <c r="E63" s="22"/>
      <c r="F63" s="22"/>
      <c r="G63" s="146"/>
      <c r="H63" s="147"/>
      <c r="I63" s="147"/>
      <c r="J63" s="204"/>
      <c r="K63" s="70"/>
      <c r="L63" s="34">
        <f t="shared" si="0"/>
        <v>96656.3</v>
      </c>
    </row>
    <row r="64" spans="1:12" x14ac:dyDescent="0.2">
      <c r="A64" s="127">
        <v>46010</v>
      </c>
      <c r="B64" s="128"/>
      <c r="C64" s="127"/>
      <c r="D64" s="129" t="s">
        <v>284</v>
      </c>
      <c r="E64" s="129" t="s">
        <v>758</v>
      </c>
      <c r="F64" s="129">
        <v>2024062</v>
      </c>
      <c r="G64" s="130"/>
      <c r="H64" s="130"/>
      <c r="I64" s="130"/>
      <c r="J64" s="132">
        <f>5238-950</f>
        <v>4288</v>
      </c>
      <c r="K64" s="132"/>
      <c r="L64" s="34">
        <f t="shared" si="0"/>
        <v>92368.3</v>
      </c>
    </row>
    <row r="65" spans="1:12" x14ac:dyDescent="0.2">
      <c r="A65" s="127">
        <v>46010</v>
      </c>
      <c r="B65" s="128"/>
      <c r="C65" s="127"/>
      <c r="D65" s="129" t="s">
        <v>284</v>
      </c>
      <c r="E65" s="129" t="s">
        <v>421</v>
      </c>
      <c r="F65" s="129">
        <v>2024062</v>
      </c>
      <c r="G65" s="130"/>
      <c r="H65" s="130"/>
      <c r="I65" s="130"/>
      <c r="J65" s="132">
        <v>950</v>
      </c>
      <c r="K65" s="132"/>
      <c r="L65" s="34">
        <f t="shared" si="0"/>
        <v>91418.3</v>
      </c>
    </row>
    <row r="66" spans="1:12" x14ac:dyDescent="0.2">
      <c r="A66" s="24"/>
      <c r="B66" s="170"/>
      <c r="C66" s="171"/>
      <c r="D66" s="172"/>
      <c r="E66" s="22"/>
      <c r="F66" s="22"/>
      <c r="G66" s="146"/>
      <c r="H66" s="147"/>
      <c r="I66" s="147"/>
      <c r="J66" s="204"/>
      <c r="K66" s="70"/>
      <c r="L66" s="34">
        <f t="shared" si="0"/>
        <v>91418.3</v>
      </c>
    </row>
    <row r="67" spans="1:12" x14ac:dyDescent="0.2">
      <c r="A67" s="121">
        <v>46010</v>
      </c>
      <c r="B67" s="108"/>
      <c r="C67" s="109"/>
      <c r="D67" s="110"/>
      <c r="E67" s="111" t="s">
        <v>15</v>
      </c>
      <c r="F67" s="111" t="s">
        <v>16</v>
      </c>
      <c r="G67" s="112"/>
      <c r="H67" s="112"/>
      <c r="I67" s="112"/>
      <c r="J67" s="122">
        <v>4.8600000000000003</v>
      </c>
      <c r="K67" s="122"/>
      <c r="L67" s="34">
        <f t="shared" si="0"/>
        <v>91413.440000000002</v>
      </c>
    </row>
    <row r="68" spans="1:12" x14ac:dyDescent="0.2">
      <c r="A68" s="24"/>
      <c r="B68" s="170"/>
      <c r="C68" s="171"/>
      <c r="D68" s="172"/>
      <c r="E68" s="22"/>
      <c r="F68" s="22"/>
      <c r="G68" s="146"/>
      <c r="H68" s="147"/>
      <c r="I68" s="147"/>
      <c r="J68" s="204"/>
      <c r="K68" s="70"/>
      <c r="L68" s="34">
        <f t="shared" si="0"/>
        <v>91413.440000000002</v>
      </c>
    </row>
    <row r="69" spans="1:12" x14ac:dyDescent="0.2">
      <c r="A69" s="127">
        <v>46013</v>
      </c>
      <c r="B69" s="128"/>
      <c r="C69" s="127"/>
      <c r="D69" s="129" t="s">
        <v>284</v>
      </c>
      <c r="E69" s="129" t="s">
        <v>758</v>
      </c>
      <c r="F69" s="129">
        <v>2024062</v>
      </c>
      <c r="G69" s="130"/>
      <c r="H69" s="130"/>
      <c r="I69" s="130"/>
      <c r="J69" s="132">
        <v>1136</v>
      </c>
      <c r="K69" s="132"/>
      <c r="L69" s="34">
        <f t="shared" si="0"/>
        <v>90277.440000000002</v>
      </c>
    </row>
    <row r="70" spans="1:12" x14ac:dyDescent="0.2">
      <c r="A70" s="127">
        <v>46013</v>
      </c>
      <c r="B70" s="128"/>
      <c r="C70" s="127"/>
      <c r="D70" s="129" t="s">
        <v>284</v>
      </c>
      <c r="E70" s="129" t="s">
        <v>421</v>
      </c>
      <c r="F70" s="129">
        <v>2024062</v>
      </c>
      <c r="G70" s="130"/>
      <c r="H70" s="130"/>
      <c r="I70" s="130"/>
      <c r="J70" s="132">
        <v>950</v>
      </c>
      <c r="K70" s="132"/>
      <c r="L70" s="34">
        <f t="shared" si="0"/>
        <v>89327.44</v>
      </c>
    </row>
    <row r="71" spans="1:12" x14ac:dyDescent="0.2">
      <c r="A71" s="123"/>
      <c r="B71" s="38"/>
      <c r="C71" s="66"/>
      <c r="D71" s="40"/>
      <c r="E71" s="22"/>
      <c r="F71" s="22"/>
      <c r="G71" s="25"/>
      <c r="H71" s="25"/>
      <c r="I71" s="25"/>
      <c r="J71" s="124"/>
      <c r="K71" s="124"/>
      <c r="L71" s="34">
        <f t="shared" si="0"/>
        <v>89327.44</v>
      </c>
    </row>
    <row r="72" spans="1:12" x14ac:dyDescent="0.2">
      <c r="A72" s="121">
        <v>46013</v>
      </c>
      <c r="B72" s="108"/>
      <c r="C72" s="109"/>
      <c r="D72" s="110"/>
      <c r="E72" s="111" t="s">
        <v>15</v>
      </c>
      <c r="F72" s="111" t="s">
        <v>16</v>
      </c>
      <c r="G72" s="112"/>
      <c r="H72" s="112"/>
      <c r="I72" s="112"/>
      <c r="J72" s="122">
        <v>1.02</v>
      </c>
      <c r="K72" s="122"/>
      <c r="L72" s="34">
        <f t="shared" si="0"/>
        <v>89326.42</v>
      </c>
    </row>
    <row r="73" spans="1:12" x14ac:dyDescent="0.2">
      <c r="A73" s="123"/>
      <c r="B73" s="135"/>
      <c r="C73" s="86"/>
      <c r="D73" s="87"/>
      <c r="E73" s="22"/>
      <c r="F73" s="22"/>
      <c r="G73" s="146"/>
      <c r="H73" s="147"/>
      <c r="I73" s="147"/>
      <c r="J73" s="370"/>
      <c r="K73" s="145"/>
      <c r="L73" s="34">
        <f t="shared" si="0"/>
        <v>89326.42</v>
      </c>
    </row>
    <row r="74" spans="1:12" ht="30.6" customHeight="1" x14ac:dyDescent="0.2">
      <c r="A74" s="113">
        <v>46008</v>
      </c>
      <c r="B74" s="304">
        <v>152</v>
      </c>
      <c r="C74" s="305">
        <v>46008</v>
      </c>
      <c r="D74" s="235" t="s">
        <v>835</v>
      </c>
      <c r="E74" s="235" t="s">
        <v>836</v>
      </c>
      <c r="F74" s="116" t="s">
        <v>81</v>
      </c>
      <c r="G74" s="372"/>
      <c r="H74" s="241"/>
      <c r="I74" s="241"/>
      <c r="J74" s="371">
        <v>1122.73</v>
      </c>
      <c r="K74" s="250"/>
      <c r="L74" s="34">
        <f t="shared" si="0"/>
        <v>88203.69</v>
      </c>
    </row>
    <row r="75" spans="1:12" x14ac:dyDescent="0.2">
      <c r="A75" s="123"/>
      <c r="B75" s="135"/>
      <c r="C75" s="86"/>
      <c r="D75" s="87"/>
      <c r="E75" s="22"/>
      <c r="F75" s="22"/>
      <c r="G75" s="146"/>
      <c r="H75" s="147"/>
      <c r="I75" s="147"/>
      <c r="J75" s="370"/>
      <c r="K75" s="145"/>
      <c r="L75" s="34">
        <f t="shared" si="0"/>
        <v>88203.69</v>
      </c>
    </row>
    <row r="76" spans="1:12" x14ac:dyDescent="0.2">
      <c r="A76" s="113">
        <v>46009</v>
      </c>
      <c r="B76" s="233">
        <v>334229199</v>
      </c>
      <c r="C76" s="234">
        <v>46009</v>
      </c>
      <c r="D76" s="284" t="s">
        <v>192</v>
      </c>
      <c r="E76" s="116" t="s">
        <v>193</v>
      </c>
      <c r="F76" s="28" t="s">
        <v>81</v>
      </c>
      <c r="G76" s="193"/>
      <c r="H76" s="188"/>
      <c r="I76" s="188"/>
      <c r="J76" s="371">
        <v>111.93</v>
      </c>
      <c r="K76" s="250"/>
      <c r="L76" s="34">
        <f t="shared" si="0"/>
        <v>88091.76</v>
      </c>
    </row>
    <row r="77" spans="1:12" x14ac:dyDescent="0.2">
      <c r="A77" s="123"/>
      <c r="B77" s="135"/>
      <c r="C77" s="86"/>
      <c r="D77" s="87"/>
      <c r="E77" s="22"/>
      <c r="F77" s="22"/>
      <c r="G77" s="146"/>
      <c r="H77" s="147"/>
      <c r="I77" s="147"/>
      <c r="J77" s="370"/>
      <c r="K77" s="145"/>
      <c r="L77" s="34">
        <f t="shared" si="0"/>
        <v>88091.76</v>
      </c>
    </row>
    <row r="78" spans="1:12" x14ac:dyDescent="0.2">
      <c r="A78" s="113">
        <v>46019</v>
      </c>
      <c r="B78" s="276"/>
      <c r="C78" s="190"/>
      <c r="D78" s="191"/>
      <c r="E78" s="28" t="s">
        <v>226</v>
      </c>
      <c r="F78" s="28" t="s">
        <v>19</v>
      </c>
      <c r="G78" s="31"/>
      <c r="H78" s="31"/>
      <c r="I78" s="31"/>
      <c r="J78" s="120">
        <v>2083.5</v>
      </c>
      <c r="K78" s="120"/>
      <c r="L78" s="34">
        <f t="shared" si="0"/>
        <v>86008.26</v>
      </c>
    </row>
    <row r="79" spans="1:12" x14ac:dyDescent="0.2">
      <c r="A79" s="123"/>
      <c r="B79" s="135"/>
      <c r="C79" s="86"/>
      <c r="D79" s="87"/>
      <c r="E79" s="22"/>
      <c r="F79" s="22"/>
      <c r="G79" s="146"/>
      <c r="H79" s="147"/>
      <c r="I79" s="147"/>
      <c r="J79" s="370"/>
      <c r="K79" s="145"/>
      <c r="L79" s="34">
        <f t="shared" si="0"/>
        <v>86008.26</v>
      </c>
    </row>
    <row r="80" spans="1:12" x14ac:dyDescent="0.2">
      <c r="A80" s="192">
        <v>46020</v>
      </c>
      <c r="B80" s="251"/>
      <c r="C80" s="192"/>
      <c r="D80" s="111"/>
      <c r="E80" s="111" t="s">
        <v>190</v>
      </c>
      <c r="F80" s="111" t="s">
        <v>191</v>
      </c>
      <c r="G80" s="112"/>
      <c r="H80" s="112"/>
      <c r="I80" s="112"/>
      <c r="J80" s="252">
        <v>4793</v>
      </c>
      <c r="K80" s="253"/>
      <c r="L80" s="34">
        <f t="shared" si="0"/>
        <v>81215.259999999995</v>
      </c>
    </row>
    <row r="81" spans="1:14" x14ac:dyDescent="0.2">
      <c r="A81" s="123"/>
      <c r="B81" s="135"/>
      <c r="C81" s="86"/>
      <c r="D81" s="87"/>
      <c r="E81" s="22"/>
      <c r="F81" s="22"/>
      <c r="G81" s="146"/>
      <c r="H81" s="147"/>
      <c r="I81" s="147"/>
      <c r="J81" s="370"/>
      <c r="K81" s="145"/>
      <c r="L81" s="34">
        <f t="shared" si="0"/>
        <v>81215.259999999995</v>
      </c>
    </row>
    <row r="82" spans="1:14" x14ac:dyDescent="0.2">
      <c r="A82" s="113">
        <v>46021</v>
      </c>
      <c r="B82" s="115" t="s">
        <v>837</v>
      </c>
      <c r="C82" s="297">
        <v>46010</v>
      </c>
      <c r="D82" s="284" t="s">
        <v>838</v>
      </c>
      <c r="E82" s="279" t="s">
        <v>13</v>
      </c>
      <c r="F82" s="28">
        <v>2025078</v>
      </c>
      <c r="G82" s="193"/>
      <c r="H82" s="188"/>
      <c r="I82" s="188"/>
      <c r="J82" s="371"/>
      <c r="K82" s="250">
        <v>823.5</v>
      </c>
      <c r="L82" s="34">
        <f t="shared" si="0"/>
        <v>82038.759999999995</v>
      </c>
    </row>
    <row r="83" spans="1:14" x14ac:dyDescent="0.2">
      <c r="A83" s="123"/>
      <c r="B83" s="135"/>
      <c r="C83" s="86"/>
      <c r="D83" s="87"/>
      <c r="E83" s="22"/>
      <c r="F83" s="22"/>
      <c r="G83" s="146"/>
      <c r="H83" s="147"/>
      <c r="I83" s="147"/>
      <c r="J83" s="370"/>
      <c r="K83" s="145"/>
      <c r="L83" s="34">
        <f t="shared" si="0"/>
        <v>82038.759999999995</v>
      </c>
    </row>
    <row r="84" spans="1:14" x14ac:dyDescent="0.2">
      <c r="A84" s="113">
        <v>46016</v>
      </c>
      <c r="B84" s="254" t="s">
        <v>839</v>
      </c>
      <c r="C84" s="255">
        <v>45986</v>
      </c>
      <c r="D84" s="256" t="s">
        <v>224</v>
      </c>
      <c r="E84" s="28" t="s">
        <v>225</v>
      </c>
      <c r="F84" s="116" t="s">
        <v>81</v>
      </c>
      <c r="G84" s="193"/>
      <c r="H84" s="188"/>
      <c r="I84" s="188"/>
      <c r="J84" s="371">
        <v>1.99</v>
      </c>
      <c r="K84" s="250"/>
      <c r="L84" s="34">
        <f t="shared" si="0"/>
        <v>82036.77</v>
      </c>
      <c r="M84" s="373"/>
    </row>
    <row r="85" spans="1:14" x14ac:dyDescent="0.2">
      <c r="A85" s="123"/>
      <c r="B85" s="135"/>
      <c r="C85" s="86"/>
      <c r="D85" s="87"/>
      <c r="E85" s="22"/>
      <c r="F85" s="22"/>
      <c r="G85" s="146"/>
      <c r="H85" s="147"/>
      <c r="I85" s="147"/>
      <c r="J85" s="370"/>
      <c r="K85" s="145"/>
      <c r="L85" s="34">
        <f t="shared" si="0"/>
        <v>82036.77</v>
      </c>
    </row>
    <row r="86" spans="1:14" x14ac:dyDescent="0.2">
      <c r="A86" s="192">
        <v>46022</v>
      </c>
      <c r="B86" s="195"/>
      <c r="C86" s="174"/>
      <c r="D86" s="194"/>
      <c r="E86" s="111" t="s">
        <v>21</v>
      </c>
      <c r="F86" s="111"/>
      <c r="G86" s="112"/>
      <c r="H86" s="112"/>
      <c r="I86" s="112"/>
      <c r="J86" s="196">
        <v>1750</v>
      </c>
      <c r="K86" s="197"/>
      <c r="L86" s="34">
        <f t="shared" si="0"/>
        <v>80286.77</v>
      </c>
    </row>
    <row r="87" spans="1:14" x14ac:dyDescent="0.2">
      <c r="A87" s="192">
        <v>46022</v>
      </c>
      <c r="B87" s="195"/>
      <c r="C87" s="174"/>
      <c r="D87" s="194"/>
      <c r="E87" s="111" t="s">
        <v>21</v>
      </c>
      <c r="F87" s="111"/>
      <c r="G87" s="112"/>
      <c r="H87" s="112"/>
      <c r="I87" s="112"/>
      <c r="J87" s="196">
        <v>-1170.0999999999999</v>
      </c>
      <c r="K87" s="197"/>
      <c r="L87" s="34">
        <f t="shared" si="0"/>
        <v>81456.87</v>
      </c>
    </row>
    <row r="88" spans="1:14" x14ac:dyDescent="0.2">
      <c r="A88" s="24"/>
      <c r="B88" s="139"/>
      <c r="C88" s="138"/>
      <c r="D88" s="41"/>
      <c r="E88" s="22"/>
      <c r="F88" s="22"/>
      <c r="G88" s="25"/>
      <c r="H88" s="25"/>
      <c r="I88" s="25"/>
      <c r="J88" s="140"/>
      <c r="K88" s="46"/>
      <c r="L88" s="34">
        <f t="shared" si="0"/>
        <v>81456.87</v>
      </c>
    </row>
    <row r="89" spans="1:14" x14ac:dyDescent="0.2">
      <c r="A89" s="192">
        <v>46022</v>
      </c>
      <c r="B89" s="195"/>
      <c r="C89" s="174"/>
      <c r="D89" s="194"/>
      <c r="E89" s="111" t="s">
        <v>22</v>
      </c>
      <c r="F89" s="111"/>
      <c r="G89" s="112"/>
      <c r="H89" s="112"/>
      <c r="I89" s="112"/>
      <c r="J89" s="196">
        <v>25.2</v>
      </c>
      <c r="K89" s="197"/>
      <c r="L89" s="34">
        <f t="shared" si="0"/>
        <v>81431.67</v>
      </c>
    </row>
    <row r="90" spans="1:14" x14ac:dyDescent="0.2">
      <c r="A90" s="24"/>
      <c r="B90" s="138"/>
      <c r="C90" s="138"/>
      <c r="D90" s="41"/>
      <c r="E90" s="22"/>
      <c r="F90" s="22"/>
      <c r="G90" s="25"/>
      <c r="H90" s="25"/>
      <c r="I90" s="25"/>
      <c r="J90" s="156"/>
      <c r="K90" s="41"/>
      <c r="L90" s="34">
        <f t="shared" si="0"/>
        <v>81431.67</v>
      </c>
    </row>
    <row r="91" spans="1:14" x14ac:dyDescent="0.2">
      <c r="A91" s="192">
        <v>46022</v>
      </c>
      <c r="B91" s="108"/>
      <c r="C91" s="109"/>
      <c r="D91" s="110"/>
      <c r="E91" s="111" t="s">
        <v>232</v>
      </c>
      <c r="F91" s="111" t="s">
        <v>19</v>
      </c>
      <c r="G91" s="112"/>
      <c r="H91" s="112"/>
      <c r="I91" s="112"/>
      <c r="J91" s="122">
        <v>3</v>
      </c>
      <c r="K91" s="122"/>
      <c r="L91" s="34">
        <f t="shared" si="0"/>
        <v>81428.67</v>
      </c>
    </row>
    <row r="92" spans="1:14" x14ac:dyDescent="0.2">
      <c r="A92" s="157"/>
      <c r="B92" s="158"/>
      <c r="C92" s="158"/>
      <c r="D92" s="159"/>
      <c r="E92" s="22"/>
      <c r="F92" s="22"/>
      <c r="G92" s="25"/>
      <c r="H92" s="25"/>
      <c r="I92" s="25"/>
      <c r="J92" s="26"/>
      <c r="K92" s="180"/>
      <c r="L92" s="34">
        <f t="shared" si="0"/>
        <v>81428.67</v>
      </c>
    </row>
    <row r="93" spans="1:14" x14ac:dyDescent="0.2">
      <c r="A93" s="30"/>
      <c r="B93" s="47"/>
      <c r="C93" s="48"/>
      <c r="D93" s="49"/>
      <c r="E93" s="49"/>
      <c r="F93" s="50"/>
      <c r="G93" s="51"/>
      <c r="H93" s="51"/>
      <c r="I93" s="51"/>
      <c r="J93" s="52"/>
      <c r="K93" s="53"/>
      <c r="L93" s="34">
        <f t="shared" si="0"/>
        <v>81428.67</v>
      </c>
      <c r="M93" s="54"/>
      <c r="N93" s="54"/>
    </row>
    <row r="95" spans="1:14" x14ac:dyDescent="0.2">
      <c r="L95" s="54"/>
    </row>
    <row r="96" spans="1:14" x14ac:dyDescent="0.2">
      <c r="L96" s="136"/>
    </row>
  </sheetData>
  <phoneticPr fontId="9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EB3E-BBF7-4707-863B-195B9C9DC0FF}">
  <sheetPr>
    <pageSetUpPr fitToPage="1"/>
  </sheetPr>
  <dimension ref="A1:N105"/>
  <sheetViews>
    <sheetView tabSelected="1" zoomScaleNormal="100" workbookViewId="0">
      <selection activeCell="I77" sqref="I77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3.28515625" style="4" customWidth="1"/>
    <col min="5" max="5" width="53.710937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103" customWidth="1"/>
    <col min="11" max="11" width="15.7109375" style="6" customWidth="1"/>
    <col min="12" max="12" width="16.28515625" style="7" customWidth="1"/>
    <col min="13" max="13" width="15.140625" style="7" customWidth="1"/>
    <col min="14" max="14" width="13.28515625" style="7" bestFit="1" customWidth="1"/>
    <col min="15" max="16384" width="9.140625" style="7"/>
  </cols>
  <sheetData>
    <row r="1" spans="1:13" ht="18" x14ac:dyDescent="0.25">
      <c r="A1" s="55" t="s">
        <v>29</v>
      </c>
    </row>
    <row r="2" spans="1:13" x14ac:dyDescent="0.2">
      <c r="B2" s="2" t="s">
        <v>0</v>
      </c>
    </row>
    <row r="3" spans="1:13" x14ac:dyDescent="0.2">
      <c r="A3" s="14"/>
      <c r="B3" s="9"/>
      <c r="C3" s="10"/>
      <c r="D3" s="8"/>
      <c r="E3" s="8"/>
      <c r="F3" s="8"/>
      <c r="G3" s="11"/>
      <c r="H3" s="11"/>
      <c r="I3" s="11"/>
      <c r="J3" s="104"/>
      <c r="K3" s="12"/>
      <c r="L3" s="14"/>
    </row>
    <row r="4" spans="1:13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05" t="s">
        <v>7</v>
      </c>
      <c r="K4" s="21" t="s">
        <v>8</v>
      </c>
      <c r="L4" s="21" t="s">
        <v>9</v>
      </c>
    </row>
    <row r="5" spans="1:13" x14ac:dyDescent="0.2">
      <c r="A5" s="22"/>
      <c r="B5" s="23"/>
      <c r="C5" s="24"/>
      <c r="D5" s="22"/>
      <c r="E5" s="22"/>
      <c r="F5" s="22"/>
      <c r="G5" s="25"/>
      <c r="H5" s="25"/>
      <c r="I5" s="25"/>
      <c r="J5" s="69"/>
      <c r="K5" s="42"/>
      <c r="L5" s="14"/>
    </row>
    <row r="6" spans="1:13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92"/>
      <c r="K6" s="56"/>
      <c r="L6" s="34">
        <f>+'Novembre 25BP'!L65</f>
        <v>32054.38</v>
      </c>
    </row>
    <row r="7" spans="1:13" x14ac:dyDescent="0.2">
      <c r="A7" s="22"/>
      <c r="B7" s="23"/>
      <c r="C7" s="24"/>
      <c r="D7" s="22"/>
      <c r="E7" s="22"/>
      <c r="F7" s="22"/>
      <c r="G7" s="25"/>
      <c r="H7" s="25"/>
      <c r="I7" s="25"/>
      <c r="J7" s="69"/>
      <c r="K7" s="42"/>
      <c r="L7" s="34">
        <f>+L6+K7-J7</f>
        <v>32054.38</v>
      </c>
    </row>
    <row r="8" spans="1:13" x14ac:dyDescent="0.2">
      <c r="A8" s="30">
        <v>45993</v>
      </c>
      <c r="B8" s="28" t="s">
        <v>840</v>
      </c>
      <c r="C8" s="30">
        <v>45967</v>
      </c>
      <c r="D8" s="28" t="s">
        <v>747</v>
      </c>
      <c r="E8" s="279" t="s">
        <v>13</v>
      </c>
      <c r="F8" s="50">
        <v>2025074</v>
      </c>
      <c r="G8" s="31"/>
      <c r="H8" s="31"/>
      <c r="I8" s="31"/>
      <c r="J8" s="301"/>
      <c r="K8" s="301">
        <v>829.6</v>
      </c>
      <c r="L8" s="34">
        <f t="shared" ref="L8:L71" si="0">+L7+K8-J8</f>
        <v>32883.980000000003</v>
      </c>
    </row>
    <row r="9" spans="1:13" x14ac:dyDescent="0.2">
      <c r="A9" s="24"/>
      <c r="B9" s="9"/>
      <c r="C9" s="10"/>
      <c r="D9" s="67"/>
      <c r="E9" s="67"/>
      <c r="F9" s="8"/>
      <c r="G9" s="25"/>
      <c r="H9" s="25"/>
      <c r="I9" s="25"/>
      <c r="J9" s="164"/>
      <c r="K9" s="164"/>
      <c r="L9" s="34">
        <f t="shared" si="0"/>
        <v>32883.980000000003</v>
      </c>
    </row>
    <row r="10" spans="1:13" x14ac:dyDescent="0.2">
      <c r="A10" s="30">
        <v>45993</v>
      </c>
      <c r="B10" s="233">
        <v>1182</v>
      </c>
      <c r="C10" s="234">
        <v>45986</v>
      </c>
      <c r="D10" s="235" t="s">
        <v>841</v>
      </c>
      <c r="E10" s="235" t="s">
        <v>842</v>
      </c>
      <c r="F10" s="235" t="s">
        <v>81</v>
      </c>
      <c r="G10" s="31"/>
      <c r="H10" s="31"/>
      <c r="I10" s="31"/>
      <c r="J10" s="120">
        <v>1349.26</v>
      </c>
      <c r="K10" s="120"/>
      <c r="L10" s="34">
        <f t="shared" si="0"/>
        <v>31534.720000000001</v>
      </c>
    </row>
    <row r="11" spans="1:13" x14ac:dyDescent="0.2">
      <c r="A11" s="24"/>
      <c r="B11" s="22"/>
      <c r="C11" s="24"/>
      <c r="D11" s="22"/>
      <c r="E11" s="57"/>
      <c r="F11" s="22"/>
      <c r="G11" s="25"/>
      <c r="H11" s="25"/>
      <c r="I11" s="25"/>
      <c r="J11" s="69"/>
      <c r="K11" s="42"/>
      <c r="L11" s="34">
        <f t="shared" si="0"/>
        <v>31534.720000000001</v>
      </c>
    </row>
    <row r="12" spans="1:13" x14ac:dyDescent="0.2">
      <c r="A12" s="121">
        <v>45993</v>
      </c>
      <c r="B12" s="108"/>
      <c r="C12" s="109"/>
      <c r="D12" s="110"/>
      <c r="E12" s="111" t="s">
        <v>15</v>
      </c>
      <c r="F12" s="111" t="s">
        <v>16</v>
      </c>
      <c r="G12" s="112"/>
      <c r="H12" s="112"/>
      <c r="I12" s="112"/>
      <c r="J12" s="122">
        <v>1.81</v>
      </c>
      <c r="K12" s="122"/>
      <c r="L12" s="34">
        <f t="shared" si="0"/>
        <v>31532.91</v>
      </c>
      <c r="M12" s="136"/>
    </row>
    <row r="13" spans="1:13" x14ac:dyDescent="0.2">
      <c r="A13" s="24"/>
      <c r="B13" s="22"/>
      <c r="C13" s="24"/>
      <c r="D13" s="22"/>
      <c r="E13" s="57"/>
      <c r="F13" s="22"/>
      <c r="G13" s="25"/>
      <c r="H13" s="25"/>
      <c r="I13" s="25"/>
      <c r="J13" s="69"/>
      <c r="K13" s="42"/>
      <c r="L13" s="34">
        <f t="shared" si="0"/>
        <v>31532.91</v>
      </c>
    </row>
    <row r="14" spans="1:13" x14ac:dyDescent="0.2">
      <c r="A14" s="281">
        <v>45995</v>
      </c>
      <c r="B14" s="116" t="s">
        <v>210</v>
      </c>
      <c r="C14" s="281">
        <v>45924</v>
      </c>
      <c r="D14" s="116" t="s">
        <v>779</v>
      </c>
      <c r="E14" s="279" t="s">
        <v>13</v>
      </c>
      <c r="F14" s="116">
        <v>2025042</v>
      </c>
      <c r="G14" s="280"/>
      <c r="H14" s="280"/>
      <c r="I14" s="280"/>
      <c r="J14" s="92"/>
      <c r="K14" s="261">
        <v>390.4</v>
      </c>
      <c r="L14" s="34">
        <f t="shared" si="0"/>
        <v>31923.31</v>
      </c>
    </row>
    <row r="15" spans="1:13" x14ac:dyDescent="0.2">
      <c r="A15" s="68"/>
      <c r="B15" s="43"/>
      <c r="C15" s="66"/>
      <c r="D15" s="40"/>
      <c r="E15" s="57"/>
      <c r="F15" s="22"/>
      <c r="G15" s="154"/>
      <c r="H15" s="25"/>
      <c r="I15" s="25"/>
      <c r="J15" s="26"/>
      <c r="K15" s="42"/>
      <c r="L15" s="34">
        <f t="shared" si="0"/>
        <v>31923.31</v>
      </c>
    </row>
    <row r="16" spans="1:13" x14ac:dyDescent="0.2">
      <c r="A16" s="192">
        <v>45996</v>
      </c>
      <c r="B16" s="251"/>
      <c r="C16" s="192"/>
      <c r="D16" s="111"/>
      <c r="E16" s="111" t="s">
        <v>843</v>
      </c>
      <c r="F16" s="111" t="s">
        <v>844</v>
      </c>
      <c r="G16" s="112"/>
      <c r="H16" s="112"/>
      <c r="I16" s="112"/>
      <c r="J16" s="252">
        <v>16</v>
      </c>
      <c r="K16" s="253"/>
      <c r="L16" s="34">
        <f t="shared" si="0"/>
        <v>31907.31</v>
      </c>
    </row>
    <row r="17" spans="1:14" x14ac:dyDescent="0.2">
      <c r="A17" s="68"/>
      <c r="B17" s="8"/>
      <c r="C17" s="10"/>
      <c r="D17" s="67"/>
      <c r="E17" s="57"/>
      <c r="F17" s="22"/>
      <c r="G17" s="25"/>
      <c r="H17" s="25"/>
      <c r="I17" s="25"/>
      <c r="J17" s="42"/>
      <c r="K17" s="42"/>
      <c r="L17" s="34">
        <f t="shared" si="0"/>
        <v>31907.31</v>
      </c>
    </row>
    <row r="18" spans="1:14" ht="25.5" x14ac:dyDescent="0.2">
      <c r="A18" s="281">
        <v>46000</v>
      </c>
      <c r="B18" s="50" t="s">
        <v>847</v>
      </c>
      <c r="C18" s="64"/>
      <c r="D18" s="266" t="s">
        <v>845</v>
      </c>
      <c r="E18" s="116" t="s">
        <v>846</v>
      </c>
      <c r="F18" s="116">
        <v>2025040</v>
      </c>
      <c r="G18" s="31"/>
      <c r="H18" s="31"/>
      <c r="I18" s="31"/>
      <c r="J18" s="56">
        <v>290</v>
      </c>
      <c r="K18" s="56"/>
      <c r="L18" s="34">
        <f t="shared" si="0"/>
        <v>31617.31</v>
      </c>
      <c r="N18" s="54"/>
    </row>
    <row r="19" spans="1:14" x14ac:dyDescent="0.2">
      <c r="A19" s="24"/>
      <c r="B19" s="9"/>
      <c r="C19" s="10"/>
      <c r="D19" s="67"/>
      <c r="E19" s="67"/>
      <c r="F19" s="22"/>
      <c r="G19" s="25"/>
      <c r="H19" s="25"/>
      <c r="I19" s="25"/>
      <c r="J19" s="42"/>
      <c r="K19" s="42"/>
      <c r="L19" s="34">
        <f t="shared" si="0"/>
        <v>31617.31</v>
      </c>
    </row>
    <row r="20" spans="1:14" x14ac:dyDescent="0.2">
      <c r="A20" s="121">
        <v>46000</v>
      </c>
      <c r="B20" s="108"/>
      <c r="C20" s="109"/>
      <c r="D20" s="110"/>
      <c r="E20" s="111" t="s">
        <v>15</v>
      </c>
      <c r="F20" s="111" t="s">
        <v>16</v>
      </c>
      <c r="G20" s="112"/>
      <c r="H20" s="112"/>
      <c r="I20" s="112"/>
      <c r="J20" s="122">
        <v>2.85</v>
      </c>
      <c r="K20" s="122"/>
      <c r="L20" s="34">
        <f t="shared" si="0"/>
        <v>31614.46</v>
      </c>
    </row>
    <row r="21" spans="1:14" x14ac:dyDescent="0.2">
      <c r="A21" s="24"/>
      <c r="B21" s="22"/>
      <c r="C21" s="24"/>
      <c r="D21" s="22"/>
      <c r="E21" s="57"/>
      <c r="F21" s="22"/>
      <c r="G21" s="25"/>
      <c r="H21" s="25"/>
      <c r="I21" s="25"/>
      <c r="J21" s="69"/>
      <c r="K21" s="42"/>
      <c r="L21" s="34">
        <f t="shared" si="0"/>
        <v>31614.46</v>
      </c>
    </row>
    <row r="22" spans="1:14" x14ac:dyDescent="0.2">
      <c r="A22" s="113">
        <v>46003</v>
      </c>
      <c r="B22" s="276" t="s">
        <v>848</v>
      </c>
      <c r="C22" s="190">
        <v>45965</v>
      </c>
      <c r="D22" s="191" t="s">
        <v>343</v>
      </c>
      <c r="E22" s="279" t="s">
        <v>13</v>
      </c>
      <c r="F22" s="28">
        <v>2023073</v>
      </c>
      <c r="G22" s="31"/>
      <c r="H22" s="31"/>
      <c r="I22" s="31"/>
      <c r="J22" s="120"/>
      <c r="K22" s="120">
        <f>55661.59+53011.04+23854.97</f>
        <v>132527.6</v>
      </c>
      <c r="L22" s="34">
        <f t="shared" si="0"/>
        <v>164142.06</v>
      </c>
    </row>
    <row r="23" spans="1:14" x14ac:dyDescent="0.2">
      <c r="A23" s="123"/>
      <c r="B23" s="38"/>
      <c r="C23" s="66"/>
      <c r="D23" s="40"/>
      <c r="E23" s="57"/>
      <c r="F23" s="22"/>
      <c r="G23" s="25"/>
      <c r="H23" s="25"/>
      <c r="I23" s="25"/>
      <c r="J23" s="124"/>
      <c r="K23" s="124"/>
      <c r="L23" s="34">
        <f t="shared" si="0"/>
        <v>164142.06</v>
      </c>
    </row>
    <row r="24" spans="1:14" x14ac:dyDescent="0.2">
      <c r="A24" s="30">
        <v>46013</v>
      </c>
      <c r="B24" s="28" t="s">
        <v>849</v>
      </c>
      <c r="C24" s="30">
        <v>46010</v>
      </c>
      <c r="D24" s="28" t="s">
        <v>850</v>
      </c>
      <c r="E24" s="279" t="s">
        <v>13</v>
      </c>
      <c r="F24" s="28">
        <v>2025079</v>
      </c>
      <c r="G24" s="31"/>
      <c r="H24" s="31"/>
      <c r="I24" s="31"/>
      <c r="J24" s="92"/>
      <c r="K24" s="56">
        <v>195.2</v>
      </c>
      <c r="L24" s="34">
        <f t="shared" si="0"/>
        <v>164337.26</v>
      </c>
    </row>
    <row r="25" spans="1:14" x14ac:dyDescent="0.2">
      <c r="A25" s="123"/>
      <c r="B25" s="38"/>
      <c r="C25" s="66"/>
      <c r="D25" s="40"/>
      <c r="E25" s="22"/>
      <c r="F25" s="22"/>
      <c r="G25" s="25"/>
      <c r="H25" s="25"/>
      <c r="I25" s="25"/>
      <c r="J25" s="124"/>
      <c r="K25" s="124"/>
      <c r="L25" s="34">
        <f t="shared" si="0"/>
        <v>164337.26</v>
      </c>
    </row>
    <row r="26" spans="1:14" x14ac:dyDescent="0.2">
      <c r="A26" s="121">
        <v>46015</v>
      </c>
      <c r="B26" s="108"/>
      <c r="C26" s="109"/>
      <c r="D26" s="110"/>
      <c r="E26" s="111" t="s">
        <v>15</v>
      </c>
      <c r="F26" s="111" t="s">
        <v>16</v>
      </c>
      <c r="G26" s="112"/>
      <c r="H26" s="112"/>
      <c r="I26" s="112"/>
      <c r="J26" s="122">
        <v>2.62</v>
      </c>
      <c r="K26" s="122"/>
      <c r="L26" s="34">
        <f t="shared" si="0"/>
        <v>164334.64000000001</v>
      </c>
    </row>
    <row r="27" spans="1:14" x14ac:dyDescent="0.2">
      <c r="A27" s="206"/>
      <c r="B27" s="43"/>
      <c r="C27" s="66"/>
      <c r="D27" s="40"/>
      <c r="E27" s="22"/>
      <c r="F27" s="22"/>
      <c r="G27" s="154"/>
      <c r="H27" s="25"/>
      <c r="I27" s="25"/>
      <c r="J27" s="26"/>
      <c r="K27" s="42"/>
      <c r="L27" s="34">
        <f t="shared" si="0"/>
        <v>164334.64000000001</v>
      </c>
    </row>
    <row r="28" spans="1:14" x14ac:dyDescent="0.2">
      <c r="A28" s="121">
        <v>46015</v>
      </c>
      <c r="B28" s="108"/>
      <c r="C28" s="109"/>
      <c r="D28" s="110"/>
      <c r="E28" s="111" t="s">
        <v>15</v>
      </c>
      <c r="F28" s="111" t="s">
        <v>16</v>
      </c>
      <c r="G28" s="112"/>
      <c r="H28" s="112"/>
      <c r="I28" s="112"/>
      <c r="J28" s="122">
        <v>16.29</v>
      </c>
      <c r="K28" s="122"/>
      <c r="L28" s="34">
        <f t="shared" si="0"/>
        <v>164318.35</v>
      </c>
    </row>
    <row r="29" spans="1:14" x14ac:dyDescent="0.2">
      <c r="A29" s="24"/>
      <c r="B29" s="207"/>
      <c r="C29" s="208"/>
      <c r="D29" s="209"/>
      <c r="E29" s="210"/>
      <c r="F29" s="22"/>
      <c r="G29" s="25"/>
      <c r="H29" s="25"/>
      <c r="I29" s="25"/>
      <c r="J29" s="124"/>
      <c r="K29" s="124"/>
      <c r="L29" s="34">
        <f t="shared" si="0"/>
        <v>164318.35</v>
      </c>
    </row>
    <row r="30" spans="1:14" x14ac:dyDescent="0.2">
      <c r="A30" s="121">
        <v>46015</v>
      </c>
      <c r="B30" s="108"/>
      <c r="C30" s="109"/>
      <c r="D30" s="110"/>
      <c r="E30" s="111" t="s">
        <v>15</v>
      </c>
      <c r="F30" s="111" t="s">
        <v>16</v>
      </c>
      <c r="G30" s="112"/>
      <c r="H30" s="112"/>
      <c r="I30" s="112"/>
      <c r="J30" s="122">
        <v>5.43</v>
      </c>
      <c r="K30" s="122"/>
      <c r="L30" s="34">
        <f t="shared" si="0"/>
        <v>164312.92000000001</v>
      </c>
    </row>
    <row r="31" spans="1:14" x14ac:dyDescent="0.2">
      <c r="A31" s="24"/>
      <c r="B31" s="207"/>
      <c r="C31" s="208"/>
      <c r="D31" s="209"/>
      <c r="E31" s="210"/>
      <c r="F31" s="22"/>
      <c r="G31" s="25"/>
      <c r="H31" s="25"/>
      <c r="I31" s="25"/>
      <c r="J31" s="124"/>
      <c r="K31" s="124"/>
      <c r="L31" s="34">
        <f t="shared" si="0"/>
        <v>164312.92000000001</v>
      </c>
    </row>
    <row r="32" spans="1:14" x14ac:dyDescent="0.2">
      <c r="A32" s="121">
        <v>46015</v>
      </c>
      <c r="B32" s="108"/>
      <c r="C32" s="109"/>
      <c r="D32" s="110"/>
      <c r="E32" s="111" t="s">
        <v>15</v>
      </c>
      <c r="F32" s="111" t="s">
        <v>16</v>
      </c>
      <c r="G32" s="112"/>
      <c r="H32" s="112"/>
      <c r="I32" s="112"/>
      <c r="J32" s="122">
        <v>28.96</v>
      </c>
      <c r="K32" s="122"/>
      <c r="L32" s="34">
        <f t="shared" si="0"/>
        <v>164283.96</v>
      </c>
    </row>
    <row r="33" spans="1:12" x14ac:dyDescent="0.2">
      <c r="A33" s="24"/>
      <c r="B33" s="22"/>
      <c r="C33" s="24"/>
      <c r="D33" s="22"/>
      <c r="E33" s="57"/>
      <c r="F33" s="22"/>
      <c r="G33" s="25"/>
      <c r="H33" s="25"/>
      <c r="I33" s="25"/>
      <c r="J33" s="27"/>
      <c r="K33" s="27"/>
      <c r="L33" s="34">
        <f t="shared" si="0"/>
        <v>164283.96</v>
      </c>
    </row>
    <row r="34" spans="1:12" x14ac:dyDescent="0.2">
      <c r="A34" s="30">
        <v>46015</v>
      </c>
      <c r="B34" s="233">
        <v>1345</v>
      </c>
      <c r="C34" s="234">
        <v>45991</v>
      </c>
      <c r="D34" s="235" t="s">
        <v>851</v>
      </c>
      <c r="E34" s="116" t="s">
        <v>852</v>
      </c>
      <c r="F34" s="236">
        <v>2023090</v>
      </c>
      <c r="G34" s="31"/>
      <c r="H34" s="31"/>
      <c r="I34" s="31"/>
      <c r="J34" s="56">
        <v>220.45</v>
      </c>
      <c r="K34" s="56"/>
      <c r="L34" s="34">
        <f t="shared" si="0"/>
        <v>164063.51</v>
      </c>
    </row>
    <row r="35" spans="1:12" x14ac:dyDescent="0.2">
      <c r="A35" s="30">
        <v>46015</v>
      </c>
      <c r="B35" s="233">
        <v>1411</v>
      </c>
      <c r="C35" s="234">
        <v>46009</v>
      </c>
      <c r="D35" s="235" t="s">
        <v>851</v>
      </c>
      <c r="E35" s="235" t="s">
        <v>853</v>
      </c>
      <c r="F35" s="235" t="s">
        <v>81</v>
      </c>
      <c r="G35" s="31"/>
      <c r="H35" s="31"/>
      <c r="I35" s="31"/>
      <c r="J35" s="56">
        <v>1150</v>
      </c>
      <c r="K35" s="56"/>
      <c r="L35" s="34">
        <f t="shared" si="0"/>
        <v>162913.51</v>
      </c>
    </row>
    <row r="36" spans="1:12" ht="25.5" x14ac:dyDescent="0.2">
      <c r="A36" s="30">
        <v>46015</v>
      </c>
      <c r="B36" s="374" t="s">
        <v>854</v>
      </c>
      <c r="C36" s="234">
        <v>46022</v>
      </c>
      <c r="D36" s="235" t="s">
        <v>245</v>
      </c>
      <c r="E36" s="235" t="s">
        <v>855</v>
      </c>
      <c r="F36" s="284" t="s">
        <v>81</v>
      </c>
      <c r="G36" s="31"/>
      <c r="H36" s="31"/>
      <c r="I36" s="31"/>
      <c r="J36" s="56">
        <v>512</v>
      </c>
      <c r="K36" s="56"/>
      <c r="L36" s="34">
        <f t="shared" si="0"/>
        <v>162401.51</v>
      </c>
    </row>
    <row r="37" spans="1:12" x14ac:dyDescent="0.2">
      <c r="A37" s="24"/>
      <c r="B37" s="207"/>
      <c r="C37" s="208"/>
      <c r="D37" s="209"/>
      <c r="E37" s="210"/>
      <c r="F37" s="209"/>
      <c r="G37" s="25"/>
      <c r="H37" s="25"/>
      <c r="I37" s="25"/>
      <c r="J37" s="42"/>
      <c r="K37" s="42"/>
      <c r="L37" s="34">
        <f t="shared" si="0"/>
        <v>162401.51</v>
      </c>
    </row>
    <row r="38" spans="1:12" x14ac:dyDescent="0.2">
      <c r="A38" s="30">
        <v>46015</v>
      </c>
      <c r="B38" s="233">
        <v>110</v>
      </c>
      <c r="C38" s="234">
        <v>45980</v>
      </c>
      <c r="D38" s="235" t="s">
        <v>856</v>
      </c>
      <c r="E38" s="235" t="s">
        <v>857</v>
      </c>
      <c r="F38" s="235" t="s">
        <v>81</v>
      </c>
      <c r="G38" s="31"/>
      <c r="H38" s="31"/>
      <c r="I38" s="31"/>
      <c r="J38" s="56">
        <v>2569</v>
      </c>
      <c r="K38" s="56"/>
      <c r="L38" s="34">
        <f t="shared" si="0"/>
        <v>159832.51</v>
      </c>
    </row>
    <row r="39" spans="1:12" x14ac:dyDescent="0.2">
      <c r="A39" s="30">
        <v>46015</v>
      </c>
      <c r="B39" s="233" t="s">
        <v>527</v>
      </c>
      <c r="C39" s="234">
        <v>46013</v>
      </c>
      <c r="D39" s="235" t="s">
        <v>528</v>
      </c>
      <c r="E39" s="235" t="s">
        <v>529</v>
      </c>
      <c r="F39" s="236" t="s">
        <v>81</v>
      </c>
      <c r="G39" s="31"/>
      <c r="H39" s="31"/>
      <c r="I39" s="31"/>
      <c r="J39" s="56">
        <v>261.52</v>
      </c>
      <c r="K39" s="56"/>
      <c r="L39" s="34">
        <f t="shared" si="0"/>
        <v>159570.99</v>
      </c>
    </row>
    <row r="40" spans="1:12" ht="25.5" x14ac:dyDescent="0.2">
      <c r="A40" s="30">
        <v>46015</v>
      </c>
      <c r="B40" s="233">
        <v>318</v>
      </c>
      <c r="C40" s="234">
        <v>45989</v>
      </c>
      <c r="D40" s="235" t="s">
        <v>525</v>
      </c>
      <c r="E40" s="235" t="s">
        <v>858</v>
      </c>
      <c r="F40" s="236" t="s">
        <v>81</v>
      </c>
      <c r="G40" s="31"/>
      <c r="H40" s="31"/>
      <c r="I40" s="31"/>
      <c r="J40" s="56">
        <v>443</v>
      </c>
      <c r="K40" s="56"/>
      <c r="L40" s="34">
        <f t="shared" si="0"/>
        <v>159127.99</v>
      </c>
    </row>
    <row r="41" spans="1:12" x14ac:dyDescent="0.2">
      <c r="A41" s="30">
        <v>46015</v>
      </c>
      <c r="B41" s="233">
        <v>1419</v>
      </c>
      <c r="C41" s="234">
        <v>45991</v>
      </c>
      <c r="D41" s="235" t="s">
        <v>70</v>
      </c>
      <c r="E41" s="235" t="s">
        <v>71</v>
      </c>
      <c r="F41" s="236" t="s">
        <v>81</v>
      </c>
      <c r="G41" s="31"/>
      <c r="H41" s="31"/>
      <c r="I41" s="31"/>
      <c r="J41" s="56">
        <v>852.39</v>
      </c>
      <c r="K41" s="56"/>
      <c r="L41" s="34">
        <f t="shared" si="0"/>
        <v>158275.6</v>
      </c>
    </row>
    <row r="42" spans="1:12" x14ac:dyDescent="0.2">
      <c r="A42" s="30">
        <v>46015</v>
      </c>
      <c r="B42" s="233">
        <v>1956</v>
      </c>
      <c r="C42" s="234">
        <v>45991</v>
      </c>
      <c r="D42" s="235" t="s">
        <v>76</v>
      </c>
      <c r="E42" s="235" t="s">
        <v>860</v>
      </c>
      <c r="F42" s="236" t="s">
        <v>81</v>
      </c>
      <c r="G42" s="31"/>
      <c r="H42" s="31"/>
      <c r="I42" s="31"/>
      <c r="J42" s="56">
        <v>3700</v>
      </c>
      <c r="K42" s="56"/>
      <c r="L42" s="34">
        <f t="shared" si="0"/>
        <v>154575.6</v>
      </c>
    </row>
    <row r="43" spans="1:12" x14ac:dyDescent="0.2">
      <c r="A43" s="30">
        <v>46015</v>
      </c>
      <c r="B43" s="233">
        <v>1957</v>
      </c>
      <c r="C43" s="234">
        <v>45991</v>
      </c>
      <c r="D43" s="235" t="s">
        <v>76</v>
      </c>
      <c r="E43" s="235" t="s">
        <v>861</v>
      </c>
      <c r="F43" s="236" t="s">
        <v>81</v>
      </c>
      <c r="G43" s="31"/>
      <c r="H43" s="31"/>
      <c r="I43" s="31"/>
      <c r="J43" s="56">
        <v>466.5</v>
      </c>
      <c r="K43" s="56"/>
      <c r="L43" s="34">
        <f t="shared" si="0"/>
        <v>154109.1</v>
      </c>
    </row>
    <row r="44" spans="1:12" x14ac:dyDescent="0.2">
      <c r="A44" s="30">
        <v>46015</v>
      </c>
      <c r="B44" s="233">
        <v>3806593</v>
      </c>
      <c r="C44" s="234">
        <v>45995</v>
      </c>
      <c r="D44" s="235" t="s">
        <v>252</v>
      </c>
      <c r="E44" s="235" t="s">
        <v>253</v>
      </c>
      <c r="F44" s="236" t="s">
        <v>81</v>
      </c>
      <c r="G44" s="31"/>
      <c r="H44" s="31"/>
      <c r="I44" s="31"/>
      <c r="J44" s="56">
        <v>253.2</v>
      </c>
      <c r="K44" s="56"/>
      <c r="L44" s="34">
        <f t="shared" si="0"/>
        <v>153855.9</v>
      </c>
    </row>
    <row r="45" spans="1:12" x14ac:dyDescent="0.2">
      <c r="A45" s="30">
        <v>46015</v>
      </c>
      <c r="B45" s="233">
        <v>205946</v>
      </c>
      <c r="C45" s="234">
        <v>45996</v>
      </c>
      <c r="D45" s="235" t="s">
        <v>64</v>
      </c>
      <c r="E45" s="235" t="s">
        <v>65</v>
      </c>
      <c r="F45" s="236" t="s">
        <v>81</v>
      </c>
      <c r="G45" s="31"/>
      <c r="H45" s="31"/>
      <c r="I45" s="31"/>
      <c r="J45" s="56">
        <v>835.38</v>
      </c>
      <c r="K45" s="56"/>
      <c r="L45" s="34">
        <f t="shared" si="0"/>
        <v>153020.51999999999</v>
      </c>
    </row>
    <row r="46" spans="1:12" x14ac:dyDescent="0.2">
      <c r="A46" s="30">
        <v>46015</v>
      </c>
      <c r="B46" s="233">
        <v>237</v>
      </c>
      <c r="C46" s="234">
        <v>45991</v>
      </c>
      <c r="D46" s="235" t="s">
        <v>66</v>
      </c>
      <c r="E46" s="235" t="s">
        <v>859</v>
      </c>
      <c r="F46" s="235" t="s">
        <v>81</v>
      </c>
      <c r="G46" s="31"/>
      <c r="H46" s="31"/>
      <c r="I46" s="31"/>
      <c r="J46" s="56">
        <v>3709.02</v>
      </c>
      <c r="K46" s="56"/>
      <c r="L46" s="34">
        <f t="shared" si="0"/>
        <v>149311.5</v>
      </c>
    </row>
    <row r="47" spans="1:12" x14ac:dyDescent="0.2">
      <c r="A47" s="30">
        <v>46015</v>
      </c>
      <c r="B47" s="233">
        <v>237</v>
      </c>
      <c r="C47" s="234">
        <v>45991</v>
      </c>
      <c r="D47" s="235" t="s">
        <v>66</v>
      </c>
      <c r="E47" s="235" t="s">
        <v>859</v>
      </c>
      <c r="F47" s="236" t="s">
        <v>81</v>
      </c>
      <c r="G47" s="31"/>
      <c r="H47" s="31"/>
      <c r="I47" s="31"/>
      <c r="J47" s="56">
        <v>3035.98</v>
      </c>
      <c r="K47" s="56"/>
      <c r="L47" s="34">
        <f t="shared" si="0"/>
        <v>146275.51999999999</v>
      </c>
    </row>
    <row r="48" spans="1:12" x14ac:dyDescent="0.2">
      <c r="A48" s="30">
        <v>46015</v>
      </c>
      <c r="B48" s="233">
        <v>243</v>
      </c>
      <c r="C48" s="234">
        <v>46004</v>
      </c>
      <c r="D48" s="235" t="s">
        <v>66</v>
      </c>
      <c r="E48" s="235" t="s">
        <v>862</v>
      </c>
      <c r="F48" s="236" t="s">
        <v>81</v>
      </c>
      <c r="G48" s="31"/>
      <c r="H48" s="31"/>
      <c r="I48" s="31"/>
      <c r="J48" s="56">
        <v>110</v>
      </c>
      <c r="K48" s="56"/>
      <c r="L48" s="34">
        <f t="shared" si="0"/>
        <v>146165.51999999999</v>
      </c>
    </row>
    <row r="49" spans="1:12" x14ac:dyDescent="0.2">
      <c r="A49" s="30">
        <v>46015</v>
      </c>
      <c r="B49" s="233">
        <v>243</v>
      </c>
      <c r="C49" s="234">
        <v>46004</v>
      </c>
      <c r="D49" s="235" t="s">
        <v>66</v>
      </c>
      <c r="E49" s="235" t="s">
        <v>862</v>
      </c>
      <c r="F49" s="236" t="s">
        <v>81</v>
      </c>
      <c r="G49" s="31"/>
      <c r="H49" s="31"/>
      <c r="I49" s="31"/>
      <c r="J49" s="56">
        <v>660</v>
      </c>
      <c r="K49" s="56"/>
      <c r="L49" s="34">
        <f t="shared" si="0"/>
        <v>145505.51999999999</v>
      </c>
    </row>
    <row r="50" spans="1:12" x14ac:dyDescent="0.2">
      <c r="A50" s="30">
        <v>46015</v>
      </c>
      <c r="B50" s="233">
        <v>243</v>
      </c>
      <c r="C50" s="234">
        <v>46004</v>
      </c>
      <c r="D50" s="235" t="s">
        <v>66</v>
      </c>
      <c r="E50" s="235" t="s">
        <v>862</v>
      </c>
      <c r="F50" s="236" t="s">
        <v>81</v>
      </c>
      <c r="G50" s="31"/>
      <c r="H50" s="31"/>
      <c r="I50" s="31"/>
      <c r="J50" s="56">
        <v>660</v>
      </c>
      <c r="K50" s="56"/>
      <c r="L50" s="34">
        <f t="shared" si="0"/>
        <v>144845.51999999999</v>
      </c>
    </row>
    <row r="51" spans="1:12" x14ac:dyDescent="0.2">
      <c r="A51" s="30">
        <v>46015</v>
      </c>
      <c r="B51" s="233">
        <v>243</v>
      </c>
      <c r="C51" s="234">
        <v>46004</v>
      </c>
      <c r="D51" s="235" t="s">
        <v>66</v>
      </c>
      <c r="E51" s="235" t="s">
        <v>862</v>
      </c>
      <c r="F51" s="236" t="s">
        <v>81</v>
      </c>
      <c r="G51" s="31"/>
      <c r="H51" s="31"/>
      <c r="I51" s="31"/>
      <c r="J51" s="56">
        <v>550</v>
      </c>
      <c r="K51" s="56"/>
      <c r="L51" s="34">
        <f t="shared" si="0"/>
        <v>144295.51999999999</v>
      </c>
    </row>
    <row r="52" spans="1:12" x14ac:dyDescent="0.2">
      <c r="A52" s="30">
        <v>46015</v>
      </c>
      <c r="B52" s="233">
        <v>244</v>
      </c>
      <c r="C52" s="234">
        <v>46008</v>
      </c>
      <c r="D52" s="235" t="s">
        <v>66</v>
      </c>
      <c r="E52" s="235" t="s">
        <v>859</v>
      </c>
      <c r="F52" s="236" t="s">
        <v>81</v>
      </c>
      <c r="G52" s="31"/>
      <c r="H52" s="31"/>
      <c r="I52" s="31"/>
      <c r="J52" s="56">
        <v>586.07000000000005</v>
      </c>
      <c r="K52" s="56"/>
      <c r="L52" s="34">
        <f t="shared" si="0"/>
        <v>143709.45000000001</v>
      </c>
    </row>
    <row r="53" spans="1:12" x14ac:dyDescent="0.2">
      <c r="A53" s="30">
        <v>46015</v>
      </c>
      <c r="B53" s="233">
        <v>244</v>
      </c>
      <c r="C53" s="234">
        <v>46008</v>
      </c>
      <c r="D53" s="235" t="s">
        <v>66</v>
      </c>
      <c r="E53" s="235" t="s">
        <v>859</v>
      </c>
      <c r="F53" s="235" t="s">
        <v>81</v>
      </c>
      <c r="G53" s="31"/>
      <c r="H53" s="31"/>
      <c r="I53" s="31"/>
      <c r="J53" s="56">
        <v>233.61</v>
      </c>
      <c r="K53" s="56"/>
      <c r="L53" s="34">
        <f t="shared" si="0"/>
        <v>143475.84</v>
      </c>
    </row>
    <row r="54" spans="1:12" x14ac:dyDescent="0.2">
      <c r="A54" s="30">
        <v>46015</v>
      </c>
      <c r="B54" s="233">
        <v>124</v>
      </c>
      <c r="C54" s="234">
        <v>46006</v>
      </c>
      <c r="D54" s="235" t="s">
        <v>301</v>
      </c>
      <c r="E54" s="235" t="s">
        <v>863</v>
      </c>
      <c r="F54" s="236" t="s">
        <v>81</v>
      </c>
      <c r="G54" s="31"/>
      <c r="H54" s="31"/>
      <c r="I54" s="31"/>
      <c r="J54" s="56">
        <v>535</v>
      </c>
      <c r="K54" s="56"/>
      <c r="L54" s="34">
        <f t="shared" si="0"/>
        <v>142940.84</v>
      </c>
    </row>
    <row r="55" spans="1:12" x14ac:dyDescent="0.2">
      <c r="A55" s="24"/>
      <c r="B55" s="207"/>
      <c r="C55" s="208"/>
      <c r="D55" s="209"/>
      <c r="E55" s="209"/>
      <c r="F55" s="209"/>
      <c r="G55" s="25"/>
      <c r="H55" s="25"/>
      <c r="I55" s="25"/>
      <c r="J55" s="42"/>
      <c r="K55" s="42"/>
      <c r="L55" s="34">
        <f t="shared" si="0"/>
        <v>142940.84</v>
      </c>
    </row>
    <row r="56" spans="1:12" x14ac:dyDescent="0.2">
      <c r="A56" s="30">
        <v>46015</v>
      </c>
      <c r="B56" s="116"/>
      <c r="C56" s="113"/>
      <c r="D56" s="116" t="s">
        <v>335</v>
      </c>
      <c r="E56" s="116" t="s">
        <v>866</v>
      </c>
      <c r="F56" s="50" t="s">
        <v>81</v>
      </c>
      <c r="G56" s="118"/>
      <c r="H56" s="118"/>
      <c r="I56" s="118"/>
      <c r="J56" s="120">
        <v>1330.32</v>
      </c>
      <c r="K56" s="120"/>
      <c r="L56" s="34">
        <f t="shared" si="0"/>
        <v>141610.51999999999</v>
      </c>
    </row>
    <row r="57" spans="1:12" x14ac:dyDescent="0.2">
      <c r="A57" s="30">
        <v>46015</v>
      </c>
      <c r="B57" s="116"/>
      <c r="C57" s="113"/>
      <c r="D57" s="116" t="s">
        <v>336</v>
      </c>
      <c r="E57" s="116" t="s">
        <v>865</v>
      </c>
      <c r="F57" s="50" t="s">
        <v>81</v>
      </c>
      <c r="G57" s="118"/>
      <c r="H57" s="118"/>
      <c r="I57" s="118"/>
      <c r="J57" s="120">
        <v>1176.06</v>
      </c>
      <c r="K57" s="120"/>
      <c r="L57" s="34">
        <f t="shared" si="0"/>
        <v>140434.46</v>
      </c>
    </row>
    <row r="58" spans="1:12" x14ac:dyDescent="0.2">
      <c r="A58" s="30">
        <v>46015</v>
      </c>
      <c r="B58" s="116"/>
      <c r="C58" s="113"/>
      <c r="D58" s="116" t="s">
        <v>337</v>
      </c>
      <c r="E58" s="116" t="s">
        <v>864</v>
      </c>
      <c r="F58" s="50" t="s">
        <v>81</v>
      </c>
      <c r="G58" s="118"/>
      <c r="H58" s="118"/>
      <c r="I58" s="118"/>
      <c r="J58" s="120">
        <v>2579.7600000000002</v>
      </c>
      <c r="K58" s="120"/>
      <c r="L58" s="34">
        <f t="shared" si="0"/>
        <v>137854.70000000001</v>
      </c>
    </row>
    <row r="59" spans="1:12" x14ac:dyDescent="0.2">
      <c r="A59" s="24"/>
      <c r="B59" s="57"/>
      <c r="C59" s="123"/>
      <c r="D59" s="57"/>
      <c r="E59" s="57"/>
      <c r="F59" s="8"/>
      <c r="G59" s="76"/>
      <c r="H59" s="76"/>
      <c r="I59" s="76"/>
      <c r="J59" s="124"/>
      <c r="K59" s="124"/>
      <c r="L59" s="34">
        <f t="shared" si="0"/>
        <v>137854.70000000001</v>
      </c>
    </row>
    <row r="60" spans="1:12" x14ac:dyDescent="0.2">
      <c r="A60" s="30">
        <v>46015</v>
      </c>
      <c r="B60" s="233">
        <v>35</v>
      </c>
      <c r="C60" s="234">
        <v>45979</v>
      </c>
      <c r="D60" s="235" t="s">
        <v>870</v>
      </c>
      <c r="E60" s="235" t="s">
        <v>871</v>
      </c>
      <c r="F60" s="235">
        <v>2025062</v>
      </c>
      <c r="G60" s="31"/>
      <c r="H60" s="31"/>
      <c r="I60" s="31"/>
      <c r="J60" s="56">
        <v>520</v>
      </c>
      <c r="K60" s="56"/>
      <c r="L60" s="34">
        <f t="shared" si="0"/>
        <v>137334.70000000001</v>
      </c>
    </row>
    <row r="61" spans="1:12" ht="25.5" x14ac:dyDescent="0.2">
      <c r="A61" s="30">
        <v>46015</v>
      </c>
      <c r="B61" s="375" t="s">
        <v>872</v>
      </c>
      <c r="C61" s="337">
        <v>46013</v>
      </c>
      <c r="D61" s="292" t="s">
        <v>873</v>
      </c>
      <c r="E61" s="292" t="s">
        <v>617</v>
      </c>
      <c r="F61" s="292">
        <v>2024061</v>
      </c>
      <c r="G61" s="31"/>
      <c r="H61" s="31"/>
      <c r="I61" s="31"/>
      <c r="J61" s="56">
        <v>1662</v>
      </c>
      <c r="K61" s="56"/>
      <c r="L61" s="34">
        <f t="shared" si="0"/>
        <v>135672.70000000001</v>
      </c>
    </row>
    <row r="62" spans="1:12" x14ac:dyDescent="0.2">
      <c r="A62" s="30">
        <v>46015</v>
      </c>
      <c r="B62" s="302" t="s">
        <v>874</v>
      </c>
      <c r="C62" s="290">
        <v>46013</v>
      </c>
      <c r="D62" s="284" t="s">
        <v>610</v>
      </c>
      <c r="E62" s="116" t="s">
        <v>713</v>
      </c>
      <c r="F62" s="284">
        <v>2023081</v>
      </c>
      <c r="G62" s="31"/>
      <c r="H62" s="31"/>
      <c r="I62" s="31"/>
      <c r="J62" s="56">
        <v>238</v>
      </c>
      <c r="K62" s="56"/>
      <c r="L62" s="34">
        <f t="shared" si="0"/>
        <v>135434.70000000001</v>
      </c>
    </row>
    <row r="63" spans="1:12" x14ac:dyDescent="0.2">
      <c r="A63" s="30">
        <v>46015</v>
      </c>
      <c r="B63" s="257" t="s">
        <v>875</v>
      </c>
      <c r="C63" s="258">
        <v>46013</v>
      </c>
      <c r="D63" s="259" t="s">
        <v>876</v>
      </c>
      <c r="E63" s="292" t="s">
        <v>877</v>
      </c>
      <c r="F63" s="259">
        <v>2025065</v>
      </c>
      <c r="G63" s="31"/>
      <c r="H63" s="31"/>
      <c r="I63" s="31"/>
      <c r="J63" s="56">
        <v>1998</v>
      </c>
      <c r="K63" s="56"/>
      <c r="L63" s="34">
        <f t="shared" si="0"/>
        <v>133436.70000000001</v>
      </c>
    </row>
    <row r="64" spans="1:12" x14ac:dyDescent="0.2">
      <c r="A64" s="30">
        <v>46015</v>
      </c>
      <c r="B64" s="233">
        <v>3</v>
      </c>
      <c r="C64" s="234">
        <v>46001</v>
      </c>
      <c r="D64" s="235" t="s">
        <v>310</v>
      </c>
      <c r="E64" s="236" t="s">
        <v>623</v>
      </c>
      <c r="F64" s="259">
        <v>2025040</v>
      </c>
      <c r="G64" s="31"/>
      <c r="H64" s="31"/>
      <c r="I64" s="31"/>
      <c r="J64" s="33">
        <v>200</v>
      </c>
      <c r="K64" s="33"/>
      <c r="L64" s="34">
        <f t="shared" si="0"/>
        <v>133236.70000000001</v>
      </c>
    </row>
    <row r="65" spans="1:12" x14ac:dyDescent="0.2">
      <c r="A65" s="30">
        <v>46015</v>
      </c>
      <c r="B65" s="233">
        <v>44</v>
      </c>
      <c r="C65" s="234">
        <v>46008</v>
      </c>
      <c r="D65" s="235" t="s">
        <v>174</v>
      </c>
      <c r="E65" s="116" t="s">
        <v>878</v>
      </c>
      <c r="F65" s="235">
        <v>2024021</v>
      </c>
      <c r="G65" s="31"/>
      <c r="H65" s="31"/>
      <c r="I65" s="31"/>
      <c r="J65" s="33">
        <v>648</v>
      </c>
      <c r="K65" s="33"/>
      <c r="L65" s="34">
        <f t="shared" si="0"/>
        <v>132588.70000000001</v>
      </c>
    </row>
    <row r="66" spans="1:12" x14ac:dyDescent="0.2">
      <c r="A66" s="30">
        <v>46015</v>
      </c>
      <c r="B66" s="233">
        <v>45</v>
      </c>
      <c r="C66" s="234">
        <v>46008</v>
      </c>
      <c r="D66" s="235" t="s">
        <v>174</v>
      </c>
      <c r="E66" s="235" t="s">
        <v>642</v>
      </c>
      <c r="F66" s="235">
        <v>2024084</v>
      </c>
      <c r="G66" s="31"/>
      <c r="H66" s="31"/>
      <c r="I66" s="31"/>
      <c r="J66" s="33">
        <v>100</v>
      </c>
      <c r="K66" s="33"/>
      <c r="L66" s="34">
        <f t="shared" si="0"/>
        <v>132488.70000000001</v>
      </c>
    </row>
    <row r="67" spans="1:12" x14ac:dyDescent="0.2">
      <c r="A67" s="30">
        <v>46015</v>
      </c>
      <c r="B67" s="233">
        <v>46</v>
      </c>
      <c r="C67" s="234">
        <v>46008</v>
      </c>
      <c r="D67" s="235" t="s">
        <v>174</v>
      </c>
      <c r="E67" s="284" t="s">
        <v>616</v>
      </c>
      <c r="F67" s="235">
        <v>2024085</v>
      </c>
      <c r="G67" s="31"/>
      <c r="H67" s="31"/>
      <c r="I67" s="31"/>
      <c r="J67" s="33">
        <v>440</v>
      </c>
      <c r="K67" s="33"/>
      <c r="L67" s="34">
        <f t="shared" si="0"/>
        <v>132048.70000000001</v>
      </c>
    </row>
    <row r="68" spans="1:12" x14ac:dyDescent="0.2">
      <c r="A68" s="30">
        <v>46015</v>
      </c>
      <c r="B68" s="233">
        <v>62</v>
      </c>
      <c r="C68" s="234">
        <v>46008</v>
      </c>
      <c r="D68" s="235" t="s">
        <v>388</v>
      </c>
      <c r="E68" s="116" t="s">
        <v>625</v>
      </c>
      <c r="F68" s="235">
        <v>2024021</v>
      </c>
      <c r="G68" s="31"/>
      <c r="H68" s="31"/>
      <c r="I68" s="31"/>
      <c r="J68" s="33">
        <v>400</v>
      </c>
      <c r="K68" s="33"/>
      <c r="L68" s="34">
        <f t="shared" si="0"/>
        <v>131648.70000000001</v>
      </c>
    </row>
    <row r="69" spans="1:12" x14ac:dyDescent="0.2">
      <c r="A69" s="30">
        <v>46015</v>
      </c>
      <c r="B69" s="233">
        <v>63</v>
      </c>
      <c r="C69" s="234">
        <v>46008</v>
      </c>
      <c r="D69" s="235" t="s">
        <v>388</v>
      </c>
      <c r="E69" s="236" t="s">
        <v>879</v>
      </c>
      <c r="F69" s="235">
        <v>2025076</v>
      </c>
      <c r="G69" s="31"/>
      <c r="H69" s="31"/>
      <c r="I69" s="31"/>
      <c r="J69" s="33">
        <v>200</v>
      </c>
      <c r="K69" s="33"/>
      <c r="L69" s="34">
        <f t="shared" si="0"/>
        <v>131448.70000000001</v>
      </c>
    </row>
    <row r="70" spans="1:12" x14ac:dyDescent="0.2">
      <c r="A70" s="30">
        <v>46015</v>
      </c>
      <c r="B70" s="233">
        <v>64</v>
      </c>
      <c r="C70" s="234">
        <v>46008</v>
      </c>
      <c r="D70" s="235" t="s">
        <v>388</v>
      </c>
      <c r="E70" s="236" t="s">
        <v>880</v>
      </c>
      <c r="F70" s="235">
        <v>2025094</v>
      </c>
      <c r="G70" s="31"/>
      <c r="H70" s="31"/>
      <c r="I70" s="31"/>
      <c r="J70" s="33">
        <v>400</v>
      </c>
      <c r="K70" s="33"/>
      <c r="L70" s="34">
        <f t="shared" si="0"/>
        <v>131048.7</v>
      </c>
    </row>
    <row r="71" spans="1:12" x14ac:dyDescent="0.2">
      <c r="A71" s="30">
        <v>46015</v>
      </c>
      <c r="B71" s="233">
        <v>65</v>
      </c>
      <c r="C71" s="234">
        <v>46008</v>
      </c>
      <c r="D71" s="235" t="s">
        <v>388</v>
      </c>
      <c r="E71" s="116" t="s">
        <v>774</v>
      </c>
      <c r="F71" s="235">
        <v>2023090</v>
      </c>
      <c r="G71" s="31"/>
      <c r="H71" s="31"/>
      <c r="I71" s="31"/>
      <c r="J71" s="33">
        <v>1284</v>
      </c>
      <c r="K71" s="33"/>
      <c r="L71" s="34">
        <f t="shared" si="0"/>
        <v>129764.7</v>
      </c>
    </row>
    <row r="72" spans="1:12" x14ac:dyDescent="0.2">
      <c r="A72" s="30">
        <v>46015</v>
      </c>
      <c r="B72" s="233">
        <v>47</v>
      </c>
      <c r="C72" s="234">
        <v>46009</v>
      </c>
      <c r="D72" s="235" t="s">
        <v>180</v>
      </c>
      <c r="E72" s="116" t="s">
        <v>878</v>
      </c>
      <c r="F72" s="235">
        <v>2024021</v>
      </c>
      <c r="G72" s="31"/>
      <c r="H72" s="31"/>
      <c r="I72" s="31"/>
      <c r="J72" s="33">
        <v>752</v>
      </c>
      <c r="K72" s="33"/>
      <c r="L72" s="34">
        <f t="shared" ref="L72:L92" si="1">+L71+K72-J72</f>
        <v>129012.7</v>
      </c>
    </row>
    <row r="73" spans="1:12" x14ac:dyDescent="0.2">
      <c r="A73" s="30">
        <v>46015</v>
      </c>
      <c r="B73" s="233">
        <v>48</v>
      </c>
      <c r="C73" s="234">
        <v>46009</v>
      </c>
      <c r="D73" s="235" t="s">
        <v>180</v>
      </c>
      <c r="E73" s="235" t="s">
        <v>642</v>
      </c>
      <c r="F73" s="235">
        <v>2024084</v>
      </c>
      <c r="G73" s="31"/>
      <c r="H73" s="31"/>
      <c r="I73" s="31"/>
      <c r="J73" s="33">
        <v>300</v>
      </c>
      <c r="K73" s="33"/>
      <c r="L73" s="34">
        <f t="shared" si="1"/>
        <v>128712.7</v>
      </c>
    </row>
    <row r="74" spans="1:12" x14ac:dyDescent="0.2">
      <c r="A74" s="30">
        <v>46015</v>
      </c>
      <c r="B74" s="233">
        <v>3</v>
      </c>
      <c r="C74" s="234">
        <v>46012</v>
      </c>
      <c r="D74" s="235" t="s">
        <v>186</v>
      </c>
      <c r="E74" s="116" t="s">
        <v>774</v>
      </c>
      <c r="F74" s="235">
        <v>2023090</v>
      </c>
      <c r="G74" s="31"/>
      <c r="H74" s="31"/>
      <c r="I74" s="31"/>
      <c r="J74" s="33">
        <v>2140</v>
      </c>
      <c r="K74" s="33"/>
      <c r="L74" s="34">
        <f t="shared" si="1"/>
        <v>126572.7</v>
      </c>
    </row>
    <row r="75" spans="1:12" x14ac:dyDescent="0.2">
      <c r="A75" s="30">
        <v>46015</v>
      </c>
      <c r="B75" s="233">
        <v>4</v>
      </c>
      <c r="C75" s="234">
        <v>46012</v>
      </c>
      <c r="D75" s="235" t="s">
        <v>186</v>
      </c>
      <c r="E75" s="236" t="s">
        <v>771</v>
      </c>
      <c r="F75" s="235">
        <v>2024060</v>
      </c>
      <c r="G75" s="31"/>
      <c r="H75" s="31"/>
      <c r="I75" s="31"/>
      <c r="J75" s="33">
        <v>100</v>
      </c>
      <c r="K75" s="33"/>
      <c r="L75" s="34">
        <f t="shared" si="1"/>
        <v>126472.7</v>
      </c>
    </row>
    <row r="76" spans="1:12" x14ac:dyDescent="0.2">
      <c r="A76" s="30">
        <v>46015</v>
      </c>
      <c r="B76" s="233">
        <v>464</v>
      </c>
      <c r="C76" s="234">
        <v>45990</v>
      </c>
      <c r="D76" s="235" t="s">
        <v>881</v>
      </c>
      <c r="E76" s="116" t="s">
        <v>882</v>
      </c>
      <c r="F76" s="284">
        <v>2023081</v>
      </c>
      <c r="G76" s="31"/>
      <c r="H76" s="31"/>
      <c r="I76" s="31"/>
      <c r="J76" s="33">
        <v>600</v>
      </c>
      <c r="K76" s="33"/>
      <c r="L76" s="34">
        <f t="shared" si="1"/>
        <v>125872.7</v>
      </c>
    </row>
    <row r="77" spans="1:12" x14ac:dyDescent="0.2">
      <c r="A77" s="30">
        <v>46015</v>
      </c>
      <c r="B77" s="233">
        <v>85</v>
      </c>
      <c r="C77" s="234">
        <v>45991</v>
      </c>
      <c r="D77" s="235" t="s">
        <v>883</v>
      </c>
      <c r="E77" s="235" t="s">
        <v>884</v>
      </c>
      <c r="F77" s="235">
        <v>2025062</v>
      </c>
      <c r="G77" s="31"/>
      <c r="H77" s="31"/>
      <c r="I77" s="31"/>
      <c r="J77" s="33">
        <v>641</v>
      </c>
      <c r="K77" s="33"/>
      <c r="L77" s="34">
        <f t="shared" si="1"/>
        <v>125231.7</v>
      </c>
    </row>
    <row r="78" spans="1:12" x14ac:dyDescent="0.2">
      <c r="A78" s="30">
        <v>46015</v>
      </c>
      <c r="B78" s="233">
        <v>468</v>
      </c>
      <c r="C78" s="234">
        <v>45990</v>
      </c>
      <c r="D78" s="235" t="s">
        <v>881</v>
      </c>
      <c r="E78" s="235" t="s">
        <v>885</v>
      </c>
      <c r="F78" s="235">
        <v>2023090</v>
      </c>
      <c r="G78" s="31"/>
      <c r="H78" s="31"/>
      <c r="I78" s="31"/>
      <c r="J78" s="33">
        <v>480</v>
      </c>
      <c r="K78" s="33"/>
      <c r="L78" s="34">
        <f t="shared" si="1"/>
        <v>124751.7</v>
      </c>
    </row>
    <row r="79" spans="1:12" x14ac:dyDescent="0.2">
      <c r="A79" s="30">
        <v>46015</v>
      </c>
      <c r="B79" s="233">
        <v>37</v>
      </c>
      <c r="C79" s="234">
        <v>45991</v>
      </c>
      <c r="D79" s="235" t="s">
        <v>870</v>
      </c>
      <c r="E79" s="235" t="s">
        <v>871</v>
      </c>
      <c r="F79" s="235">
        <v>2025062</v>
      </c>
      <c r="G79" s="31"/>
      <c r="H79" s="31"/>
      <c r="I79" s="31"/>
      <c r="J79" s="33">
        <v>980</v>
      </c>
      <c r="K79" s="33"/>
      <c r="L79" s="34">
        <f t="shared" si="1"/>
        <v>123771.7</v>
      </c>
    </row>
    <row r="80" spans="1:12" x14ac:dyDescent="0.2">
      <c r="A80" s="30">
        <v>46015</v>
      </c>
      <c r="B80" s="233">
        <v>241</v>
      </c>
      <c r="C80" s="234">
        <v>46004</v>
      </c>
      <c r="D80" s="235" t="s">
        <v>66</v>
      </c>
      <c r="E80" s="235" t="s">
        <v>886</v>
      </c>
      <c r="F80" s="235">
        <v>2024024</v>
      </c>
      <c r="G80" s="31"/>
      <c r="H80" s="31"/>
      <c r="I80" s="31"/>
      <c r="J80" s="33">
        <v>6930</v>
      </c>
      <c r="K80" s="33"/>
      <c r="L80" s="34">
        <f t="shared" si="1"/>
        <v>116841.7</v>
      </c>
    </row>
    <row r="81" spans="1:12" x14ac:dyDescent="0.2">
      <c r="A81" s="30">
        <v>46015</v>
      </c>
      <c r="B81" s="233">
        <v>648</v>
      </c>
      <c r="C81" s="234">
        <v>46006</v>
      </c>
      <c r="D81" s="235" t="s">
        <v>321</v>
      </c>
      <c r="E81" s="235" t="s">
        <v>887</v>
      </c>
      <c r="F81" s="235">
        <v>2024026</v>
      </c>
      <c r="G81" s="31"/>
      <c r="H81" s="31"/>
      <c r="I81" s="31"/>
      <c r="J81" s="33">
        <v>117</v>
      </c>
      <c r="K81" s="33"/>
      <c r="L81" s="34">
        <f t="shared" si="1"/>
        <v>116724.7</v>
      </c>
    </row>
    <row r="82" spans="1:12" x14ac:dyDescent="0.2">
      <c r="A82" s="30">
        <v>46015</v>
      </c>
      <c r="B82" s="233">
        <v>1824</v>
      </c>
      <c r="C82" s="234">
        <v>46006</v>
      </c>
      <c r="D82" s="235" t="s">
        <v>321</v>
      </c>
      <c r="E82" s="235" t="s">
        <v>887</v>
      </c>
      <c r="F82" s="235">
        <v>2024026</v>
      </c>
      <c r="G82" s="31"/>
      <c r="H82" s="31"/>
      <c r="I82" s="31"/>
      <c r="J82" s="33">
        <v>554.53</v>
      </c>
      <c r="K82" s="33"/>
      <c r="L82" s="34">
        <f t="shared" si="1"/>
        <v>116170.17</v>
      </c>
    </row>
    <row r="83" spans="1:12" x14ac:dyDescent="0.2">
      <c r="A83" s="30">
        <v>46015</v>
      </c>
      <c r="B83" s="233">
        <v>1825</v>
      </c>
      <c r="C83" s="234">
        <v>46006</v>
      </c>
      <c r="D83" s="235" t="s">
        <v>321</v>
      </c>
      <c r="E83" s="235" t="s">
        <v>887</v>
      </c>
      <c r="F83" s="235">
        <v>2024026</v>
      </c>
      <c r="G83" s="31"/>
      <c r="H83" s="31"/>
      <c r="I83" s="31"/>
      <c r="J83" s="33">
        <v>75</v>
      </c>
      <c r="K83" s="33"/>
      <c r="L83" s="34">
        <f t="shared" si="1"/>
        <v>116095.17</v>
      </c>
    </row>
    <row r="84" spans="1:12" ht="25.5" x14ac:dyDescent="0.2">
      <c r="A84" s="30">
        <v>46015</v>
      </c>
      <c r="B84" s="233">
        <v>76</v>
      </c>
      <c r="C84" s="234">
        <v>46009</v>
      </c>
      <c r="D84" s="235" t="s">
        <v>101</v>
      </c>
      <c r="E84" s="236" t="s">
        <v>888</v>
      </c>
      <c r="F84" s="235">
        <v>2025073</v>
      </c>
      <c r="G84" s="31"/>
      <c r="H84" s="31"/>
      <c r="I84" s="31"/>
      <c r="J84" s="33">
        <v>376.58</v>
      </c>
      <c r="K84" s="33"/>
      <c r="L84" s="34">
        <f t="shared" si="1"/>
        <v>115718.59</v>
      </c>
    </row>
    <row r="85" spans="1:12" x14ac:dyDescent="0.2">
      <c r="A85" s="30">
        <v>46015</v>
      </c>
      <c r="B85" s="233">
        <v>77</v>
      </c>
      <c r="C85" s="234">
        <v>46009</v>
      </c>
      <c r="D85" s="235" t="s">
        <v>101</v>
      </c>
      <c r="E85" s="236" t="s">
        <v>889</v>
      </c>
      <c r="F85" s="235">
        <v>2025092</v>
      </c>
      <c r="G85" s="31"/>
      <c r="H85" s="31"/>
      <c r="I85" s="31"/>
      <c r="J85" s="33">
        <v>594.04999999999995</v>
      </c>
      <c r="K85" s="33"/>
      <c r="L85" s="34">
        <f t="shared" si="1"/>
        <v>115124.54</v>
      </c>
    </row>
    <row r="86" spans="1:12" x14ac:dyDescent="0.2">
      <c r="A86" s="30">
        <v>46015</v>
      </c>
      <c r="B86" s="233">
        <v>78</v>
      </c>
      <c r="C86" s="234">
        <v>46009</v>
      </c>
      <c r="D86" s="235" t="s">
        <v>101</v>
      </c>
      <c r="E86" s="236" t="s">
        <v>890</v>
      </c>
      <c r="F86" s="235">
        <v>2025093</v>
      </c>
      <c r="G86" s="31"/>
      <c r="H86" s="31"/>
      <c r="I86" s="31"/>
      <c r="J86" s="33">
        <v>1357.82</v>
      </c>
      <c r="K86" s="33"/>
      <c r="L86" s="34">
        <f t="shared" si="1"/>
        <v>113766.72</v>
      </c>
    </row>
    <row r="87" spans="1:12" x14ac:dyDescent="0.2">
      <c r="A87" s="30">
        <v>46015</v>
      </c>
      <c r="B87" s="233">
        <v>80</v>
      </c>
      <c r="C87" s="234">
        <v>46011</v>
      </c>
      <c r="D87" s="235" t="s">
        <v>101</v>
      </c>
      <c r="E87" s="236" t="s">
        <v>891</v>
      </c>
      <c r="F87" s="235">
        <v>2025048</v>
      </c>
      <c r="G87" s="31"/>
      <c r="H87" s="31"/>
      <c r="I87" s="31"/>
      <c r="J87" s="33">
        <v>1018.37</v>
      </c>
      <c r="K87" s="33"/>
      <c r="L87" s="34">
        <f t="shared" si="1"/>
        <v>112748.35</v>
      </c>
    </row>
    <row r="88" spans="1:12" x14ac:dyDescent="0.2">
      <c r="A88" s="30">
        <v>46015</v>
      </c>
      <c r="B88" s="233">
        <v>189</v>
      </c>
      <c r="C88" s="234">
        <v>46010</v>
      </c>
      <c r="D88" s="235" t="s">
        <v>105</v>
      </c>
      <c r="E88" s="236" t="s">
        <v>728</v>
      </c>
      <c r="F88" s="235">
        <v>2025044</v>
      </c>
      <c r="G88" s="31"/>
      <c r="H88" s="31"/>
      <c r="I88" s="31"/>
      <c r="J88" s="33">
        <v>440</v>
      </c>
      <c r="K88" s="33"/>
      <c r="L88" s="34">
        <f t="shared" si="1"/>
        <v>112308.35</v>
      </c>
    </row>
    <row r="89" spans="1:12" x14ac:dyDescent="0.2">
      <c r="A89" s="30">
        <v>46015</v>
      </c>
      <c r="B89" s="233">
        <v>81</v>
      </c>
      <c r="C89" s="234">
        <v>46013</v>
      </c>
      <c r="D89" s="235" t="s">
        <v>400</v>
      </c>
      <c r="E89" s="236" t="s">
        <v>892</v>
      </c>
      <c r="F89" s="235">
        <v>2025039</v>
      </c>
      <c r="G89" s="31"/>
      <c r="H89" s="31"/>
      <c r="I89" s="31"/>
      <c r="J89" s="33">
        <v>2682.28</v>
      </c>
      <c r="K89" s="33"/>
      <c r="L89" s="34">
        <f t="shared" si="1"/>
        <v>109626.07</v>
      </c>
    </row>
    <row r="90" spans="1:12" x14ac:dyDescent="0.2">
      <c r="A90" s="30">
        <v>46015</v>
      </c>
      <c r="B90" s="233">
        <v>82</v>
      </c>
      <c r="C90" s="234">
        <v>46013</v>
      </c>
      <c r="D90" s="235" t="s">
        <v>400</v>
      </c>
      <c r="E90" s="236" t="s">
        <v>893</v>
      </c>
      <c r="F90" s="235">
        <v>2025038</v>
      </c>
      <c r="G90" s="31"/>
      <c r="H90" s="31"/>
      <c r="I90" s="31"/>
      <c r="J90" s="33">
        <v>1079.08</v>
      </c>
      <c r="K90" s="33"/>
      <c r="L90" s="34">
        <f t="shared" si="1"/>
        <v>108546.99</v>
      </c>
    </row>
    <row r="91" spans="1:12" x14ac:dyDescent="0.2">
      <c r="A91" s="24"/>
      <c r="B91" s="148"/>
      <c r="C91" s="24"/>
      <c r="D91" s="22"/>
      <c r="E91" s="57"/>
      <c r="F91" s="22"/>
      <c r="G91" s="25"/>
      <c r="H91" s="25"/>
      <c r="I91" s="25"/>
      <c r="J91" s="27"/>
      <c r="K91" s="27"/>
      <c r="L91" s="34">
        <f t="shared" si="1"/>
        <v>108546.99</v>
      </c>
    </row>
    <row r="92" spans="1:12" x14ac:dyDescent="0.2">
      <c r="A92" s="30">
        <v>46020</v>
      </c>
      <c r="B92" s="233">
        <v>61204091</v>
      </c>
      <c r="C92" s="234">
        <v>46020</v>
      </c>
      <c r="D92" s="235" t="s">
        <v>894</v>
      </c>
      <c r="E92" s="235" t="s">
        <v>895</v>
      </c>
      <c r="F92" s="292" t="s">
        <v>81</v>
      </c>
      <c r="G92" s="31"/>
      <c r="H92" s="31"/>
      <c r="I92" s="31"/>
      <c r="J92" s="33">
        <v>800</v>
      </c>
      <c r="K92" s="33"/>
      <c r="L92" s="34">
        <f t="shared" si="1"/>
        <v>107746.99</v>
      </c>
    </row>
    <row r="93" spans="1:12" x14ac:dyDescent="0.2">
      <c r="A93" s="24"/>
      <c r="B93" s="148"/>
      <c r="C93" s="24"/>
      <c r="D93" s="22"/>
      <c r="E93" s="57"/>
      <c r="F93" s="22"/>
      <c r="G93" s="25"/>
      <c r="H93" s="25"/>
      <c r="I93" s="25"/>
      <c r="J93" s="27"/>
      <c r="K93" s="27"/>
      <c r="L93" s="34">
        <f t="shared" ref="L93:L101" si="2">+L92+K93-J93</f>
        <v>107746.99</v>
      </c>
    </row>
    <row r="94" spans="1:12" x14ac:dyDescent="0.2">
      <c r="A94" s="121">
        <v>46021</v>
      </c>
      <c r="B94" s="108"/>
      <c r="C94" s="109"/>
      <c r="D94" s="110"/>
      <c r="E94" s="111" t="s">
        <v>15</v>
      </c>
      <c r="F94" s="111" t="s">
        <v>16</v>
      </c>
      <c r="G94" s="112"/>
      <c r="H94" s="112"/>
      <c r="I94" s="112"/>
      <c r="J94" s="122">
        <v>1.81</v>
      </c>
      <c r="K94" s="122"/>
      <c r="L94" s="34">
        <f t="shared" si="2"/>
        <v>107745.18</v>
      </c>
    </row>
    <row r="95" spans="1:12" x14ac:dyDescent="0.2">
      <c r="A95" s="24"/>
      <c r="B95" s="22"/>
      <c r="C95" s="24"/>
      <c r="D95" s="22"/>
      <c r="E95" s="57"/>
      <c r="F95" s="22"/>
      <c r="G95" s="25"/>
      <c r="H95" s="25"/>
      <c r="I95" s="25"/>
      <c r="J95" s="42"/>
      <c r="K95" s="42"/>
      <c r="L95" s="34">
        <f t="shared" si="2"/>
        <v>107745.18</v>
      </c>
    </row>
    <row r="96" spans="1:12" x14ac:dyDescent="0.2">
      <c r="A96" s="113">
        <v>46021</v>
      </c>
      <c r="B96" s="276" t="s">
        <v>896</v>
      </c>
      <c r="C96" s="190">
        <v>45967</v>
      </c>
      <c r="D96" s="191" t="s">
        <v>428</v>
      </c>
      <c r="E96" s="279" t="s">
        <v>13</v>
      </c>
      <c r="F96" s="28">
        <v>2025059</v>
      </c>
      <c r="G96" s="31"/>
      <c r="H96" s="31"/>
      <c r="I96" s="31"/>
      <c r="J96" s="120"/>
      <c r="K96" s="120">
        <v>793</v>
      </c>
      <c r="L96" s="34">
        <f t="shared" si="2"/>
        <v>108538.18</v>
      </c>
    </row>
    <row r="97" spans="1:12" x14ac:dyDescent="0.2">
      <c r="A97" s="24"/>
      <c r="B97" s="22"/>
      <c r="C97" s="24"/>
      <c r="D97" s="22"/>
      <c r="E97" s="57"/>
      <c r="F97" s="22"/>
      <c r="G97" s="25"/>
      <c r="H97" s="25"/>
      <c r="I97" s="25"/>
      <c r="J97" s="42"/>
      <c r="K97" s="42"/>
      <c r="L97" s="34">
        <f t="shared" si="2"/>
        <v>108538.18</v>
      </c>
    </row>
    <row r="98" spans="1:12" x14ac:dyDescent="0.2">
      <c r="A98" s="192">
        <v>46023</v>
      </c>
      <c r="B98" s="195"/>
      <c r="C98" s="174"/>
      <c r="D98" s="194"/>
      <c r="E98" s="111" t="s">
        <v>24</v>
      </c>
      <c r="F98" s="111"/>
      <c r="G98" s="112"/>
      <c r="H98" s="112"/>
      <c r="I98" s="112"/>
      <c r="J98" s="196">
        <v>1000</v>
      </c>
      <c r="K98" s="197"/>
      <c r="L98" s="34">
        <f t="shared" si="2"/>
        <v>107538.18</v>
      </c>
    </row>
    <row r="99" spans="1:12" x14ac:dyDescent="0.2">
      <c r="A99" s="89"/>
      <c r="B99" s="223"/>
      <c r="C99" s="224"/>
      <c r="D99" s="225"/>
      <c r="E99" s="90"/>
      <c r="F99" s="90"/>
      <c r="G99" s="91"/>
      <c r="H99" s="91"/>
      <c r="I99" s="91"/>
      <c r="J99" s="26"/>
      <c r="K99" s="27"/>
      <c r="L99" s="34">
        <f t="shared" si="2"/>
        <v>107538.18</v>
      </c>
    </row>
    <row r="100" spans="1:12" x14ac:dyDescent="0.2">
      <c r="A100" s="192">
        <v>46023</v>
      </c>
      <c r="B100" s="195"/>
      <c r="C100" s="174"/>
      <c r="D100" s="194"/>
      <c r="E100" s="111" t="s">
        <v>21</v>
      </c>
      <c r="F100" s="111"/>
      <c r="G100" s="112"/>
      <c r="H100" s="112"/>
      <c r="I100" s="112"/>
      <c r="J100" s="196">
        <v>180.29</v>
      </c>
      <c r="K100" s="197"/>
      <c r="L100" s="34">
        <f t="shared" si="2"/>
        <v>107357.89</v>
      </c>
    </row>
    <row r="101" spans="1:12" x14ac:dyDescent="0.2">
      <c r="A101" s="24"/>
      <c r="B101" s="22"/>
      <c r="C101" s="24"/>
      <c r="D101" s="22"/>
      <c r="E101" s="57"/>
      <c r="F101" s="22"/>
      <c r="G101" s="25"/>
      <c r="H101" s="25"/>
      <c r="I101" s="25"/>
      <c r="J101" s="42"/>
      <c r="K101" s="42"/>
      <c r="L101" s="34">
        <f t="shared" si="2"/>
        <v>107357.89</v>
      </c>
    </row>
    <row r="102" spans="1:12" x14ac:dyDescent="0.2">
      <c r="A102" s="28"/>
      <c r="B102" s="29"/>
      <c r="C102" s="30"/>
      <c r="D102" s="28"/>
      <c r="E102" s="28"/>
      <c r="F102" s="28"/>
      <c r="G102" s="31"/>
      <c r="H102" s="31"/>
      <c r="I102" s="31"/>
      <c r="J102" s="92"/>
      <c r="K102" s="56"/>
      <c r="L102" s="34">
        <f>+L101+K102-J102</f>
        <v>107357.89</v>
      </c>
    </row>
    <row r="105" spans="1:12" x14ac:dyDescent="0.2">
      <c r="L105" s="136"/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3F67-721C-4AB0-85C8-F6225CD8BB33}">
  <sheetPr>
    <pageSetUpPr fitToPage="1"/>
  </sheetPr>
  <dimension ref="A1:L15"/>
  <sheetViews>
    <sheetView zoomScaleNormal="100" workbookViewId="0"/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28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+'Novembre 25BPAnticipi'!L16</f>
        <v>0</v>
      </c>
    </row>
    <row r="7" spans="1:12" x14ac:dyDescent="0.2">
      <c r="A7" s="24"/>
      <c r="B7" s="23"/>
      <c r="C7" s="24"/>
      <c r="D7" s="22"/>
      <c r="E7" s="22"/>
      <c r="F7" s="22"/>
      <c r="G7" s="25"/>
      <c r="H7" s="25"/>
      <c r="I7" s="25"/>
      <c r="J7" s="26"/>
      <c r="K7" s="42"/>
      <c r="L7" s="35"/>
    </row>
    <row r="8" spans="1:12" x14ac:dyDescent="0.2">
      <c r="A8" s="24"/>
      <c r="B8" s="22"/>
      <c r="C8" s="24"/>
      <c r="D8" s="22"/>
      <c r="E8" s="22"/>
      <c r="F8" s="79"/>
      <c r="G8" s="25"/>
      <c r="H8" s="25"/>
      <c r="I8" s="25"/>
      <c r="J8" s="27"/>
      <c r="K8" s="27"/>
      <c r="L8" s="35"/>
    </row>
    <row r="9" spans="1:12" x14ac:dyDescent="0.2">
      <c r="A9" s="24"/>
      <c r="B9" s="22"/>
      <c r="C9" s="24"/>
      <c r="D9" s="22"/>
      <c r="E9" s="22"/>
      <c r="F9" s="79"/>
      <c r="G9" s="25"/>
      <c r="H9" s="25"/>
      <c r="I9" s="25"/>
      <c r="J9" s="27"/>
      <c r="K9" s="27"/>
      <c r="L9" s="35"/>
    </row>
    <row r="10" spans="1:12" x14ac:dyDescent="0.2">
      <c r="A10" s="24"/>
      <c r="B10" s="22"/>
      <c r="C10" s="24"/>
      <c r="D10" s="22"/>
      <c r="E10" s="22"/>
      <c r="F10" s="22"/>
      <c r="G10" s="25"/>
      <c r="H10" s="25"/>
      <c r="I10" s="25"/>
      <c r="J10" s="25"/>
      <c r="K10" s="69"/>
      <c r="L10" s="35"/>
    </row>
    <row r="11" spans="1:12" x14ac:dyDescent="0.2">
      <c r="A11" s="30"/>
      <c r="B11" s="63"/>
      <c r="C11" s="64"/>
      <c r="D11" s="50" t="s">
        <v>12</v>
      </c>
      <c r="E11" s="50"/>
      <c r="F11" s="50"/>
      <c r="G11" s="51"/>
      <c r="H11" s="51"/>
      <c r="I11" s="51"/>
      <c r="J11" s="53"/>
      <c r="K11" s="53"/>
      <c r="L11" s="34">
        <f>L6+(SUM(K6:K11)-SUM(J6:J11))</f>
        <v>0</v>
      </c>
    </row>
    <row r="12" spans="1:12" x14ac:dyDescent="0.2">
      <c r="L12" s="65"/>
    </row>
    <row r="13" spans="1:12" x14ac:dyDescent="0.2">
      <c r="L13" s="54"/>
    </row>
    <row r="14" spans="1:12" x14ac:dyDescent="0.2">
      <c r="L14" s="65"/>
    </row>
    <row r="15" spans="1:12" x14ac:dyDescent="0.2">
      <c r="L15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C612-98B5-4300-AB58-4395BFD71414}">
  <sheetPr>
    <pageSetUpPr fitToPage="1"/>
  </sheetPr>
  <dimension ref="A1:L41"/>
  <sheetViews>
    <sheetView zoomScaleNormal="100" workbookViewId="0">
      <selection activeCell="E8" sqref="E8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60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34">
        <f>'Gennaio 25'!L42</f>
        <v>93204.05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27"/>
      <c r="L7" s="34">
        <f>+L6+K7-J7</f>
        <v>93204.05</v>
      </c>
    </row>
    <row r="8" spans="1:12" s="187" customFormat="1" ht="25.5" x14ac:dyDescent="0.2">
      <c r="A8" s="113">
        <v>45691</v>
      </c>
      <c r="B8" s="169" t="s">
        <v>229</v>
      </c>
      <c r="C8" s="169">
        <v>45325</v>
      </c>
      <c r="D8" s="116" t="s">
        <v>230</v>
      </c>
      <c r="E8" s="169" t="s">
        <v>13</v>
      </c>
      <c r="F8" s="275">
        <v>2022028</v>
      </c>
      <c r="G8" s="118"/>
      <c r="H8" s="118"/>
      <c r="I8" s="118"/>
      <c r="J8" s="119"/>
      <c r="K8" s="120">
        <v>3300.06</v>
      </c>
      <c r="L8" s="34">
        <f t="shared" ref="L8:L36" si="0">+L7+K8-J8</f>
        <v>96504.11</v>
      </c>
    </row>
    <row r="9" spans="1:12" s="187" customFormat="1" x14ac:dyDescent="0.2">
      <c r="A9" s="22"/>
      <c r="B9" s="23"/>
      <c r="C9" s="24"/>
      <c r="D9" s="22"/>
      <c r="E9" s="22"/>
      <c r="F9" s="22"/>
      <c r="G9" s="25"/>
      <c r="H9" s="25"/>
      <c r="I9" s="25"/>
      <c r="J9" s="81"/>
      <c r="K9" s="27"/>
      <c r="L9" s="34">
        <f t="shared" si="0"/>
        <v>96504.11</v>
      </c>
    </row>
    <row r="10" spans="1:12" s="187" customFormat="1" x14ac:dyDescent="0.2">
      <c r="A10" s="127">
        <v>45693</v>
      </c>
      <c r="B10" s="128"/>
      <c r="C10" s="127"/>
      <c r="D10" s="129" t="s">
        <v>17</v>
      </c>
      <c r="E10" s="129" t="s">
        <v>231</v>
      </c>
      <c r="F10" s="129" t="s">
        <v>19</v>
      </c>
      <c r="G10" s="130"/>
      <c r="H10" s="130"/>
      <c r="I10" s="130"/>
      <c r="J10" s="131">
        <v>3916</v>
      </c>
      <c r="K10" s="132"/>
      <c r="L10" s="34">
        <f t="shared" si="0"/>
        <v>92588.11</v>
      </c>
    </row>
    <row r="11" spans="1:12" x14ac:dyDescent="0.2">
      <c r="A11" s="84"/>
      <c r="B11" s="82"/>
      <c r="C11" s="80"/>
      <c r="D11" s="84"/>
      <c r="E11" s="22"/>
      <c r="F11" s="79"/>
      <c r="G11" s="25"/>
      <c r="H11" s="25"/>
      <c r="I11" s="25"/>
      <c r="J11" s="26"/>
      <c r="K11" s="27"/>
      <c r="L11" s="34">
        <f t="shared" si="0"/>
        <v>92588.11</v>
      </c>
    </row>
    <row r="12" spans="1:12" x14ac:dyDescent="0.2">
      <c r="A12" s="127">
        <v>45693</v>
      </c>
      <c r="B12" s="128"/>
      <c r="C12" s="127"/>
      <c r="D12" s="129" t="s">
        <v>17</v>
      </c>
      <c r="E12" s="129" t="s">
        <v>231</v>
      </c>
      <c r="F12" s="129" t="s">
        <v>19</v>
      </c>
      <c r="G12" s="130"/>
      <c r="H12" s="130"/>
      <c r="I12" s="130"/>
      <c r="J12" s="131">
        <v>15363</v>
      </c>
      <c r="K12" s="132"/>
      <c r="L12" s="34">
        <f t="shared" si="0"/>
        <v>77225.11</v>
      </c>
    </row>
    <row r="13" spans="1:12" x14ac:dyDescent="0.2">
      <c r="A13" s="90"/>
      <c r="B13" s="106"/>
      <c r="C13" s="89"/>
      <c r="D13" s="90"/>
      <c r="E13" s="90"/>
      <c r="F13" s="90"/>
      <c r="G13" s="91"/>
      <c r="H13" s="91"/>
      <c r="I13" s="91"/>
      <c r="J13" s="81"/>
      <c r="K13" s="27"/>
      <c r="L13" s="34">
        <f t="shared" si="0"/>
        <v>77225.11</v>
      </c>
    </row>
    <row r="14" spans="1:12" x14ac:dyDescent="0.2">
      <c r="A14" s="121">
        <v>45693</v>
      </c>
      <c r="B14" s="108"/>
      <c r="C14" s="109"/>
      <c r="D14" s="110"/>
      <c r="E14" s="111" t="s">
        <v>15</v>
      </c>
      <c r="F14" s="111" t="s">
        <v>16</v>
      </c>
      <c r="G14" s="112"/>
      <c r="H14" s="112"/>
      <c r="I14" s="112"/>
      <c r="J14" s="122">
        <v>1.53</v>
      </c>
      <c r="K14" s="122"/>
      <c r="L14" s="34">
        <f t="shared" si="0"/>
        <v>77223.58</v>
      </c>
    </row>
    <row r="15" spans="1:12" x14ac:dyDescent="0.2">
      <c r="A15" s="229"/>
      <c r="B15" s="230"/>
      <c r="C15" s="229"/>
      <c r="D15" s="231"/>
      <c r="E15" s="231"/>
      <c r="F15" s="231"/>
      <c r="G15" s="232"/>
      <c r="H15" s="232"/>
      <c r="I15" s="232"/>
      <c r="J15" s="77"/>
      <c r="K15" s="124"/>
      <c r="L15" s="34">
        <f t="shared" si="0"/>
        <v>77223.58</v>
      </c>
    </row>
    <row r="16" spans="1:12" x14ac:dyDescent="0.2">
      <c r="A16" s="121">
        <v>45693</v>
      </c>
      <c r="B16" s="108"/>
      <c r="C16" s="109"/>
      <c r="D16" s="110"/>
      <c r="E16" s="111" t="s">
        <v>15</v>
      </c>
      <c r="F16" s="111" t="s">
        <v>16</v>
      </c>
      <c r="G16" s="112"/>
      <c r="H16" s="112"/>
      <c r="I16" s="112"/>
      <c r="J16" s="122">
        <v>6.96</v>
      </c>
      <c r="K16" s="122"/>
      <c r="L16" s="34">
        <f t="shared" si="0"/>
        <v>77216.62</v>
      </c>
    </row>
    <row r="17" spans="1:12" x14ac:dyDescent="0.2">
      <c r="A17" s="24"/>
      <c r="B17" s="71"/>
      <c r="C17" s="78"/>
      <c r="D17" s="72"/>
      <c r="E17" s="22"/>
      <c r="F17" s="70"/>
      <c r="G17" s="25"/>
      <c r="H17" s="25"/>
      <c r="I17" s="25"/>
      <c r="J17" s="26"/>
      <c r="K17" s="27"/>
      <c r="L17" s="34">
        <f t="shared" si="0"/>
        <v>77216.62</v>
      </c>
    </row>
    <row r="18" spans="1:12" x14ac:dyDescent="0.2">
      <c r="A18" s="121">
        <v>45688</v>
      </c>
      <c r="B18" s="108"/>
      <c r="C18" s="109"/>
      <c r="D18" s="110"/>
      <c r="E18" s="111" t="s">
        <v>232</v>
      </c>
      <c r="F18" s="111" t="s">
        <v>19</v>
      </c>
      <c r="G18" s="112"/>
      <c r="H18" s="112"/>
      <c r="I18" s="112"/>
      <c r="J18" s="122">
        <v>3</v>
      </c>
      <c r="K18" s="122"/>
      <c r="L18" s="34">
        <f t="shared" si="0"/>
        <v>77213.62</v>
      </c>
    </row>
    <row r="19" spans="1:12" x14ac:dyDescent="0.2">
      <c r="A19" s="24"/>
      <c r="B19" s="71"/>
      <c r="C19" s="78"/>
      <c r="D19" s="72"/>
      <c r="E19" s="22"/>
      <c r="F19" s="70"/>
      <c r="G19" s="25"/>
      <c r="H19" s="25"/>
      <c r="I19" s="25"/>
      <c r="J19" s="26"/>
      <c r="K19" s="27"/>
      <c r="L19" s="34">
        <f t="shared" si="0"/>
        <v>77213.62</v>
      </c>
    </row>
    <row r="20" spans="1:12" x14ac:dyDescent="0.2">
      <c r="A20" s="192">
        <v>45705</v>
      </c>
      <c r="B20" s="251"/>
      <c r="C20" s="192"/>
      <c r="D20" s="111"/>
      <c r="E20" s="111" t="s">
        <v>190</v>
      </c>
      <c r="F20" s="111" t="s">
        <v>191</v>
      </c>
      <c r="G20" s="112"/>
      <c r="H20" s="112"/>
      <c r="I20" s="112"/>
      <c r="J20" s="252">
        <v>122.96</v>
      </c>
      <c r="K20" s="253"/>
      <c r="L20" s="34">
        <f t="shared" si="0"/>
        <v>77090.66</v>
      </c>
    </row>
    <row r="21" spans="1:12" x14ac:dyDescent="0.2">
      <c r="A21" s="24"/>
      <c r="B21" s="71"/>
      <c r="C21" s="78"/>
      <c r="D21" s="72"/>
      <c r="E21" s="22"/>
      <c r="F21" s="70"/>
      <c r="G21" s="25"/>
      <c r="H21" s="25"/>
      <c r="I21" s="25"/>
      <c r="J21" s="26"/>
      <c r="K21" s="27"/>
      <c r="L21" s="34">
        <f t="shared" si="0"/>
        <v>77090.66</v>
      </c>
    </row>
    <row r="22" spans="1:12" x14ac:dyDescent="0.2">
      <c r="A22" s="192">
        <v>45705</v>
      </c>
      <c r="B22" s="251"/>
      <c r="C22" s="192"/>
      <c r="D22" s="111"/>
      <c r="E22" s="111" t="s">
        <v>190</v>
      </c>
      <c r="F22" s="111" t="s">
        <v>191</v>
      </c>
      <c r="G22" s="112"/>
      <c r="H22" s="112"/>
      <c r="I22" s="112"/>
      <c r="J22" s="252">
        <v>5981.75</v>
      </c>
      <c r="K22" s="253"/>
      <c r="L22" s="34">
        <f t="shared" si="0"/>
        <v>71108.91</v>
      </c>
    </row>
    <row r="23" spans="1:12" x14ac:dyDescent="0.2">
      <c r="A23" s="123"/>
      <c r="B23" s="155"/>
      <c r="C23" s="66"/>
      <c r="D23" s="40"/>
      <c r="E23" s="67"/>
      <c r="F23" s="8"/>
      <c r="G23" s="25"/>
      <c r="H23" s="25"/>
      <c r="I23" s="25"/>
      <c r="J23" s="124"/>
      <c r="K23" s="124"/>
      <c r="L23" s="34">
        <f t="shared" si="0"/>
        <v>71108.91</v>
      </c>
    </row>
    <row r="24" spans="1:12" x14ac:dyDescent="0.2">
      <c r="A24" s="192">
        <v>45705</v>
      </c>
      <c r="B24" s="251"/>
      <c r="C24" s="192"/>
      <c r="D24" s="111"/>
      <c r="E24" s="111" t="s">
        <v>190</v>
      </c>
      <c r="F24" s="111" t="s">
        <v>191</v>
      </c>
      <c r="G24" s="112"/>
      <c r="H24" s="112"/>
      <c r="I24" s="112"/>
      <c r="J24" s="252">
        <v>19530.400000000001</v>
      </c>
      <c r="K24" s="253"/>
      <c r="L24" s="34">
        <f t="shared" si="0"/>
        <v>51578.51</v>
      </c>
    </row>
    <row r="25" spans="1:12" x14ac:dyDescent="0.2">
      <c r="A25" s="24"/>
      <c r="B25" s="23"/>
      <c r="C25" s="24"/>
      <c r="D25" s="22"/>
      <c r="E25" s="57"/>
      <c r="F25" s="163"/>
      <c r="G25" s="25"/>
      <c r="H25" s="25"/>
      <c r="I25" s="25"/>
      <c r="J25" s="133"/>
      <c r="K25" s="27"/>
      <c r="L25" s="34">
        <f t="shared" si="0"/>
        <v>51578.51</v>
      </c>
    </row>
    <row r="26" spans="1:12" x14ac:dyDescent="0.2">
      <c r="A26" s="30">
        <v>45702</v>
      </c>
      <c r="B26" s="233">
        <v>180</v>
      </c>
      <c r="C26" s="234">
        <v>45672</v>
      </c>
      <c r="D26" s="235" t="s">
        <v>233</v>
      </c>
      <c r="E26" s="235" t="s">
        <v>234</v>
      </c>
      <c r="F26" s="235" t="s">
        <v>81</v>
      </c>
      <c r="G26" s="31"/>
      <c r="H26" s="31"/>
      <c r="I26" s="31"/>
      <c r="J26" s="33">
        <v>9.99</v>
      </c>
      <c r="K26" s="33"/>
      <c r="L26" s="34">
        <f t="shared" si="0"/>
        <v>51568.52</v>
      </c>
    </row>
    <row r="27" spans="1:12" x14ac:dyDescent="0.2">
      <c r="A27" s="24"/>
      <c r="B27" s="207"/>
      <c r="C27" s="208"/>
      <c r="D27" s="209"/>
      <c r="E27" s="209"/>
      <c r="F27" s="209"/>
      <c r="G27" s="25"/>
      <c r="H27" s="25"/>
      <c r="I27" s="25"/>
      <c r="J27" s="27"/>
      <c r="K27" s="27"/>
      <c r="L27" s="34">
        <f t="shared" si="0"/>
        <v>51568.52</v>
      </c>
    </row>
    <row r="28" spans="1:12" x14ac:dyDescent="0.2">
      <c r="A28" s="30">
        <v>45703</v>
      </c>
      <c r="B28" s="233">
        <v>3213</v>
      </c>
      <c r="C28" s="234">
        <v>45673</v>
      </c>
      <c r="D28" s="235" t="s">
        <v>233</v>
      </c>
      <c r="E28" s="235" t="s">
        <v>235</v>
      </c>
      <c r="F28" s="235" t="s">
        <v>81</v>
      </c>
      <c r="G28" s="31"/>
      <c r="H28" s="31"/>
      <c r="I28" s="31"/>
      <c r="J28" s="33">
        <v>135</v>
      </c>
      <c r="K28" s="33"/>
      <c r="L28" s="34">
        <f t="shared" si="0"/>
        <v>51433.52</v>
      </c>
    </row>
    <row r="29" spans="1:12" x14ac:dyDescent="0.2">
      <c r="A29" s="24"/>
      <c r="B29" s="135"/>
      <c r="C29" s="86"/>
      <c r="D29" s="87"/>
      <c r="E29" s="22"/>
      <c r="F29" s="22"/>
      <c r="G29" s="25"/>
      <c r="H29" s="25"/>
      <c r="I29" s="25"/>
      <c r="J29" s="27"/>
      <c r="K29" s="27"/>
      <c r="L29" s="34">
        <f t="shared" si="0"/>
        <v>51433.52</v>
      </c>
    </row>
    <row r="30" spans="1:12" x14ac:dyDescent="0.2">
      <c r="A30" s="30">
        <v>45706</v>
      </c>
      <c r="B30" s="233">
        <v>293461810</v>
      </c>
      <c r="C30" s="234">
        <v>45706</v>
      </c>
      <c r="D30" s="235" t="s">
        <v>192</v>
      </c>
      <c r="E30" s="236" t="s">
        <v>193</v>
      </c>
      <c r="F30" s="235" t="s">
        <v>81</v>
      </c>
      <c r="G30" s="31"/>
      <c r="H30" s="31"/>
      <c r="I30" s="31"/>
      <c r="J30" s="33">
        <v>104.93</v>
      </c>
      <c r="K30" s="33"/>
      <c r="L30" s="34">
        <f t="shared" si="0"/>
        <v>51328.59</v>
      </c>
    </row>
    <row r="31" spans="1:12" x14ac:dyDescent="0.2">
      <c r="A31" s="24"/>
      <c r="B31" s="135"/>
      <c r="C31" s="86"/>
      <c r="D31" s="87"/>
      <c r="E31" s="22"/>
      <c r="F31" s="22"/>
      <c r="G31" s="25"/>
      <c r="H31" s="25"/>
      <c r="I31" s="25"/>
      <c r="J31" s="27"/>
      <c r="K31" s="27"/>
      <c r="L31" s="34">
        <f t="shared" si="0"/>
        <v>51328.59</v>
      </c>
    </row>
    <row r="32" spans="1:12" x14ac:dyDescent="0.2">
      <c r="A32" s="192">
        <v>45716</v>
      </c>
      <c r="B32" s="251"/>
      <c r="C32" s="192"/>
      <c r="D32" s="111"/>
      <c r="E32" s="111" t="s">
        <v>190</v>
      </c>
      <c r="F32" s="111" t="s">
        <v>191</v>
      </c>
      <c r="G32" s="112"/>
      <c r="H32" s="112"/>
      <c r="I32" s="112"/>
      <c r="J32" s="252">
        <v>20</v>
      </c>
      <c r="K32" s="253"/>
      <c r="L32" s="34">
        <f t="shared" si="0"/>
        <v>51308.59</v>
      </c>
    </row>
    <row r="33" spans="1:12" x14ac:dyDescent="0.2">
      <c r="A33" s="123"/>
      <c r="B33" s="152"/>
      <c r="C33" s="123"/>
      <c r="D33" s="45"/>
      <c r="E33" s="45"/>
      <c r="F33" s="45"/>
      <c r="G33" s="76"/>
      <c r="H33" s="76"/>
      <c r="I33" s="76"/>
      <c r="J33" s="77"/>
      <c r="K33" s="124"/>
      <c r="L33" s="34">
        <f t="shared" si="0"/>
        <v>51308.59</v>
      </c>
    </row>
    <row r="34" spans="1:12" x14ac:dyDescent="0.2">
      <c r="A34" s="64">
        <v>45714</v>
      </c>
      <c r="B34" s="233" t="s">
        <v>236</v>
      </c>
      <c r="C34" s="234">
        <v>45713</v>
      </c>
      <c r="D34" s="236" t="s">
        <v>224</v>
      </c>
      <c r="E34" s="235" t="s">
        <v>225</v>
      </c>
      <c r="F34" s="235" t="s">
        <v>81</v>
      </c>
      <c r="G34" s="51"/>
      <c r="H34" s="51"/>
      <c r="I34" s="51"/>
      <c r="J34" s="53">
        <v>2.52</v>
      </c>
      <c r="K34" s="53"/>
      <c r="L34" s="34">
        <f t="shared" si="0"/>
        <v>51306.07</v>
      </c>
    </row>
    <row r="35" spans="1:12" x14ac:dyDescent="0.2">
      <c r="A35" s="123"/>
      <c r="B35" s="38"/>
      <c r="C35" s="66"/>
      <c r="D35" s="40"/>
      <c r="E35" s="22"/>
      <c r="F35" s="22"/>
      <c r="G35" s="25"/>
      <c r="H35" s="25"/>
      <c r="I35" s="25"/>
      <c r="J35" s="124"/>
      <c r="K35" s="124"/>
      <c r="L35" s="34">
        <f t="shared" si="0"/>
        <v>51306.07</v>
      </c>
    </row>
    <row r="36" spans="1:12" x14ac:dyDescent="0.2">
      <c r="A36" s="28"/>
      <c r="B36" s="29"/>
      <c r="C36" s="30"/>
      <c r="D36" s="28"/>
      <c r="E36" s="28"/>
      <c r="F36" s="28"/>
      <c r="G36" s="31"/>
      <c r="H36" s="31"/>
      <c r="I36" s="31"/>
      <c r="J36" s="32"/>
      <c r="K36" s="33"/>
      <c r="L36" s="34">
        <f t="shared" si="0"/>
        <v>51306.07</v>
      </c>
    </row>
    <row r="38" spans="1:12" x14ac:dyDescent="0.2">
      <c r="L38" s="136"/>
    </row>
    <row r="41" spans="1:12" x14ac:dyDescent="0.2">
      <c r="L41" s="136"/>
    </row>
  </sheetData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C17-1079-4BE7-9F28-B390FAE35577}">
  <sheetPr>
    <pageSetUpPr fitToPage="1"/>
  </sheetPr>
  <dimension ref="A1:N71"/>
  <sheetViews>
    <sheetView topLeftCell="A28" zoomScaleNormal="100" workbookViewId="0">
      <selection activeCell="J40" sqref="J40:J60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3.28515625" style="4" customWidth="1"/>
    <col min="5" max="5" width="43.42578125" style="4" customWidth="1"/>
    <col min="6" max="6" width="14" style="4" customWidth="1"/>
    <col min="7" max="7" width="12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59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Gennaio25BP!L134</f>
        <v>128945.45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128945.45</v>
      </c>
    </row>
    <row r="8" spans="1:12" x14ac:dyDescent="0.2">
      <c r="A8" s="113">
        <v>45691</v>
      </c>
      <c r="B8" s="233"/>
      <c r="C8" s="234"/>
      <c r="D8" s="235" t="s">
        <v>154</v>
      </c>
      <c r="E8" s="235" t="s">
        <v>216</v>
      </c>
      <c r="F8" s="28"/>
      <c r="G8" s="245"/>
      <c r="H8" s="31"/>
      <c r="I8" s="31"/>
      <c r="J8" s="32"/>
      <c r="K8" s="56">
        <v>540</v>
      </c>
      <c r="L8" s="34">
        <f t="shared" ref="L8:L62" si="0">+L7+K8-J8</f>
        <v>129485.45</v>
      </c>
    </row>
    <row r="9" spans="1:12" x14ac:dyDescent="0.2">
      <c r="A9" s="123"/>
      <c r="B9" s="9"/>
      <c r="C9" s="10"/>
      <c r="D9" s="67"/>
      <c r="E9" s="67"/>
      <c r="F9" s="8"/>
      <c r="G9" s="37"/>
      <c r="H9" s="25"/>
      <c r="I9" s="25"/>
      <c r="J9" s="26"/>
      <c r="K9" s="58"/>
      <c r="L9" s="34">
        <f t="shared" si="0"/>
        <v>129485.45</v>
      </c>
    </row>
    <row r="10" spans="1:12" x14ac:dyDescent="0.2">
      <c r="A10" s="249">
        <v>45691</v>
      </c>
      <c r="B10" s="50" t="s">
        <v>219</v>
      </c>
      <c r="C10" s="64">
        <v>45638</v>
      </c>
      <c r="D10" s="266" t="s">
        <v>220</v>
      </c>
      <c r="E10" s="28" t="s">
        <v>13</v>
      </c>
      <c r="F10" s="115">
        <v>2024029</v>
      </c>
      <c r="G10" s="240"/>
      <c r="H10" s="240"/>
      <c r="I10" s="240"/>
      <c r="J10" s="250"/>
      <c r="K10" s="250">
        <v>2440</v>
      </c>
      <c r="L10" s="34">
        <f t="shared" si="0"/>
        <v>131925.45000000001</v>
      </c>
    </row>
    <row r="11" spans="1:12" x14ac:dyDescent="0.2">
      <c r="A11" s="123"/>
      <c r="B11" s="8"/>
      <c r="C11" s="10"/>
      <c r="D11" s="67"/>
      <c r="E11" s="57"/>
      <c r="F11" s="8"/>
      <c r="G11" s="37"/>
      <c r="H11" s="25"/>
      <c r="I11" s="25"/>
      <c r="J11" s="26"/>
      <c r="K11" s="58"/>
      <c r="L11" s="34">
        <f t="shared" si="0"/>
        <v>131925.45000000001</v>
      </c>
    </row>
    <row r="12" spans="1:12" x14ac:dyDescent="0.2">
      <c r="A12" s="113">
        <v>45693</v>
      </c>
      <c r="B12" s="276" t="s">
        <v>237</v>
      </c>
      <c r="C12" s="190">
        <v>45638</v>
      </c>
      <c r="D12" s="191" t="s">
        <v>238</v>
      </c>
      <c r="E12" s="28" t="s">
        <v>13</v>
      </c>
      <c r="F12" s="28">
        <v>2024070</v>
      </c>
      <c r="G12" s="31"/>
      <c r="H12" s="31"/>
      <c r="I12" s="31"/>
      <c r="J12" s="120"/>
      <c r="K12" s="120">
        <v>1976.4</v>
      </c>
      <c r="L12" s="34">
        <f t="shared" si="0"/>
        <v>133901.85</v>
      </c>
    </row>
    <row r="13" spans="1:12" x14ac:dyDescent="0.2">
      <c r="A13" s="113">
        <v>45693</v>
      </c>
      <c r="B13" s="50" t="s">
        <v>239</v>
      </c>
      <c r="C13" s="64">
        <v>45645</v>
      </c>
      <c r="D13" s="266" t="s">
        <v>238</v>
      </c>
      <c r="E13" s="28" t="s">
        <v>13</v>
      </c>
      <c r="F13" s="169">
        <v>2024069</v>
      </c>
      <c r="G13" s="277"/>
      <c r="H13" s="31"/>
      <c r="I13" s="31"/>
      <c r="J13" s="32"/>
      <c r="K13" s="278">
        <v>463.6</v>
      </c>
      <c r="L13" s="34">
        <f t="shared" si="0"/>
        <v>134365.45000000001</v>
      </c>
    </row>
    <row r="14" spans="1:12" x14ac:dyDescent="0.2">
      <c r="A14" s="123"/>
      <c r="B14" s="9"/>
      <c r="C14" s="10"/>
      <c r="D14" s="67"/>
      <c r="E14" s="166"/>
      <c r="F14" s="8"/>
      <c r="G14" s="25"/>
      <c r="H14" s="25"/>
      <c r="I14" s="25"/>
      <c r="J14" s="124"/>
      <c r="K14" s="124"/>
      <c r="L14" s="34">
        <f t="shared" si="0"/>
        <v>134365.45000000001</v>
      </c>
    </row>
    <row r="15" spans="1:12" x14ac:dyDescent="0.2">
      <c r="A15" s="113">
        <v>45700</v>
      </c>
      <c r="B15" s="50" t="s">
        <v>240</v>
      </c>
      <c r="C15" s="64">
        <v>45636</v>
      </c>
      <c r="D15" s="266" t="s">
        <v>14</v>
      </c>
      <c r="E15" s="28" t="s">
        <v>13</v>
      </c>
      <c r="F15" s="50">
        <v>2024010</v>
      </c>
      <c r="G15" s="31"/>
      <c r="H15" s="31"/>
      <c r="I15" s="31"/>
      <c r="J15" s="120"/>
      <c r="K15" s="120">
        <v>4887.04</v>
      </c>
      <c r="L15" s="34">
        <f t="shared" si="0"/>
        <v>139252.49</v>
      </c>
    </row>
    <row r="16" spans="1:12" x14ac:dyDescent="0.2">
      <c r="A16" s="113">
        <v>45700</v>
      </c>
      <c r="B16" s="50" t="s">
        <v>241</v>
      </c>
      <c r="C16" s="64">
        <v>45636</v>
      </c>
      <c r="D16" s="266" t="s">
        <v>14</v>
      </c>
      <c r="E16" s="28" t="s">
        <v>13</v>
      </c>
      <c r="F16" s="50">
        <v>2024010</v>
      </c>
      <c r="G16" s="31"/>
      <c r="H16" s="31"/>
      <c r="I16" s="31"/>
      <c r="J16" s="120"/>
      <c r="K16" s="120">
        <v>916.32</v>
      </c>
      <c r="L16" s="34">
        <f t="shared" si="0"/>
        <v>140168.81</v>
      </c>
    </row>
    <row r="17" spans="1:12" x14ac:dyDescent="0.2">
      <c r="A17" s="123"/>
      <c r="B17" s="8"/>
      <c r="C17" s="10"/>
      <c r="D17" s="67"/>
      <c r="E17" s="57"/>
      <c r="F17" s="8"/>
      <c r="G17" s="25"/>
      <c r="H17" s="25"/>
      <c r="I17" s="25"/>
      <c r="J17" s="124"/>
      <c r="K17" s="124"/>
      <c r="L17" s="34">
        <f t="shared" si="0"/>
        <v>140168.81</v>
      </c>
    </row>
    <row r="18" spans="1:12" x14ac:dyDescent="0.2">
      <c r="A18" s="113">
        <v>45702</v>
      </c>
      <c r="B18" s="233" t="s">
        <v>242</v>
      </c>
      <c r="C18" s="234">
        <v>45672</v>
      </c>
      <c r="D18" s="235" t="s">
        <v>243</v>
      </c>
      <c r="E18" s="235" t="s">
        <v>127</v>
      </c>
      <c r="F18" s="50">
        <v>2024049</v>
      </c>
      <c r="G18" s="31"/>
      <c r="H18" s="31"/>
      <c r="I18" s="31"/>
      <c r="J18" s="120">
        <v>542</v>
      </c>
      <c r="K18" s="120"/>
      <c r="L18" s="34">
        <f t="shared" si="0"/>
        <v>139626.81</v>
      </c>
    </row>
    <row r="19" spans="1:12" x14ac:dyDescent="0.2">
      <c r="A19" s="123"/>
      <c r="B19" s="8"/>
      <c r="C19" s="10"/>
      <c r="D19" s="67"/>
      <c r="E19" s="57"/>
      <c r="F19" s="8"/>
      <c r="G19" s="25"/>
      <c r="H19" s="25"/>
      <c r="I19" s="25"/>
      <c r="J19" s="124"/>
      <c r="K19" s="124"/>
      <c r="L19" s="34">
        <f t="shared" si="0"/>
        <v>139626.81</v>
      </c>
    </row>
    <row r="20" spans="1:12" x14ac:dyDescent="0.2">
      <c r="A20" s="121">
        <v>45702</v>
      </c>
      <c r="B20" s="108"/>
      <c r="C20" s="109"/>
      <c r="D20" s="110"/>
      <c r="E20" s="111" t="s">
        <v>15</v>
      </c>
      <c r="F20" s="111" t="s">
        <v>16</v>
      </c>
      <c r="G20" s="112"/>
      <c r="H20" s="112"/>
      <c r="I20" s="112"/>
      <c r="J20" s="122">
        <v>1.81</v>
      </c>
      <c r="K20" s="122"/>
      <c r="L20" s="34">
        <f t="shared" si="0"/>
        <v>139625</v>
      </c>
    </row>
    <row r="21" spans="1:12" x14ac:dyDescent="0.2">
      <c r="A21" s="123"/>
      <c r="B21" s="9"/>
      <c r="C21" s="10"/>
      <c r="D21" s="67"/>
      <c r="E21" s="166"/>
      <c r="F21" s="8"/>
      <c r="G21" s="25"/>
      <c r="H21" s="25"/>
      <c r="I21" s="25"/>
      <c r="J21" s="124"/>
      <c r="K21" s="124"/>
      <c r="L21" s="34">
        <f t="shared" si="0"/>
        <v>139625</v>
      </c>
    </row>
    <row r="22" spans="1:12" ht="25.5" x14ac:dyDescent="0.2">
      <c r="A22" s="113">
        <v>45709</v>
      </c>
      <c r="B22" s="167" t="s">
        <v>244</v>
      </c>
      <c r="C22" s="168">
        <v>45194</v>
      </c>
      <c r="D22" s="116" t="s">
        <v>245</v>
      </c>
      <c r="E22" s="279" t="s">
        <v>246</v>
      </c>
      <c r="F22" s="169">
        <v>2023073</v>
      </c>
      <c r="G22" s="280"/>
      <c r="H22" s="280"/>
      <c r="I22" s="280"/>
      <c r="J22" s="120">
        <v>1208</v>
      </c>
      <c r="K22" s="120"/>
      <c r="L22" s="34">
        <f t="shared" si="0"/>
        <v>138417</v>
      </c>
    </row>
    <row r="23" spans="1:12" ht="25.5" x14ac:dyDescent="0.2">
      <c r="A23" s="113">
        <v>45709</v>
      </c>
      <c r="B23" s="167" t="s">
        <v>247</v>
      </c>
      <c r="C23" s="168">
        <v>45194</v>
      </c>
      <c r="D23" s="116" t="s">
        <v>245</v>
      </c>
      <c r="E23" s="279" t="s">
        <v>248</v>
      </c>
      <c r="F23" s="169">
        <v>2023065</v>
      </c>
      <c r="G23" s="280"/>
      <c r="H23" s="280"/>
      <c r="I23" s="280"/>
      <c r="J23" s="120">
        <v>300</v>
      </c>
      <c r="K23" s="120"/>
      <c r="L23" s="34">
        <f t="shared" si="0"/>
        <v>138117</v>
      </c>
    </row>
    <row r="24" spans="1:12" x14ac:dyDescent="0.2">
      <c r="A24" s="123"/>
      <c r="B24" s="9"/>
      <c r="C24" s="10"/>
      <c r="D24" s="67"/>
      <c r="E24" s="166"/>
      <c r="F24" s="8"/>
      <c r="G24" s="25"/>
      <c r="H24" s="25"/>
      <c r="I24" s="25"/>
      <c r="J24" s="124"/>
      <c r="K24" s="124"/>
      <c r="L24" s="34">
        <f t="shared" si="0"/>
        <v>138117</v>
      </c>
    </row>
    <row r="25" spans="1:12" x14ac:dyDescent="0.2">
      <c r="A25" s="121">
        <v>45709</v>
      </c>
      <c r="B25" s="108"/>
      <c r="C25" s="109"/>
      <c r="D25" s="110"/>
      <c r="E25" s="111" t="s">
        <v>15</v>
      </c>
      <c r="F25" s="111" t="s">
        <v>16</v>
      </c>
      <c r="G25" s="112"/>
      <c r="H25" s="112"/>
      <c r="I25" s="112"/>
      <c r="J25" s="122">
        <v>1.31</v>
      </c>
      <c r="K25" s="122"/>
      <c r="L25" s="34">
        <f t="shared" si="0"/>
        <v>138115.69</v>
      </c>
    </row>
    <row r="26" spans="1:12" x14ac:dyDescent="0.2">
      <c r="A26" s="123"/>
      <c r="B26" s="9"/>
      <c r="C26" s="10"/>
      <c r="D26" s="67"/>
      <c r="E26" s="166"/>
      <c r="F26" s="8"/>
      <c r="G26" s="25"/>
      <c r="H26" s="25"/>
      <c r="I26" s="25"/>
      <c r="J26" s="124"/>
      <c r="K26" s="124"/>
      <c r="L26" s="34">
        <f t="shared" si="0"/>
        <v>138115.69</v>
      </c>
    </row>
    <row r="27" spans="1:12" x14ac:dyDescent="0.2">
      <c r="A27" s="121">
        <v>45709</v>
      </c>
      <c r="B27" s="108"/>
      <c r="C27" s="109"/>
      <c r="D27" s="110"/>
      <c r="E27" s="111" t="s">
        <v>15</v>
      </c>
      <c r="F27" s="111" t="s">
        <v>16</v>
      </c>
      <c r="G27" s="112"/>
      <c r="H27" s="112"/>
      <c r="I27" s="112"/>
      <c r="J27" s="122">
        <v>25.34</v>
      </c>
      <c r="K27" s="122"/>
      <c r="L27" s="34">
        <f t="shared" si="0"/>
        <v>138090.35</v>
      </c>
    </row>
    <row r="28" spans="1:12" x14ac:dyDescent="0.2">
      <c r="A28" s="123"/>
      <c r="B28" s="9"/>
      <c r="C28" s="10"/>
      <c r="D28" s="67"/>
      <c r="E28" s="166"/>
      <c r="F28" s="8"/>
      <c r="G28" s="25"/>
      <c r="H28" s="25"/>
      <c r="I28" s="25"/>
      <c r="J28" s="124"/>
      <c r="K28" s="124"/>
      <c r="L28" s="34">
        <f t="shared" si="0"/>
        <v>138090.35</v>
      </c>
    </row>
    <row r="29" spans="1:12" x14ac:dyDescent="0.2">
      <c r="A29" s="121">
        <v>45709</v>
      </c>
      <c r="B29" s="108"/>
      <c r="C29" s="109"/>
      <c r="D29" s="110"/>
      <c r="E29" s="111" t="s">
        <v>15</v>
      </c>
      <c r="F29" s="111" t="s">
        <v>16</v>
      </c>
      <c r="G29" s="112"/>
      <c r="H29" s="112"/>
      <c r="I29" s="112"/>
      <c r="J29" s="122">
        <v>12.67</v>
      </c>
      <c r="K29" s="122"/>
      <c r="L29" s="34">
        <f t="shared" si="0"/>
        <v>138077.68</v>
      </c>
    </row>
    <row r="30" spans="1:12" x14ac:dyDescent="0.2">
      <c r="A30" s="123"/>
      <c r="B30" s="9"/>
      <c r="C30" s="10"/>
      <c r="D30" s="67"/>
      <c r="E30" s="166"/>
      <c r="F30" s="8"/>
      <c r="G30" s="25"/>
      <c r="H30" s="25"/>
      <c r="I30" s="25"/>
      <c r="J30" s="124"/>
      <c r="K30" s="124"/>
      <c r="L30" s="34">
        <f t="shared" si="0"/>
        <v>138077.68</v>
      </c>
    </row>
    <row r="31" spans="1:12" x14ac:dyDescent="0.2">
      <c r="A31" s="113">
        <v>45709</v>
      </c>
      <c r="B31" s="233">
        <v>8755</v>
      </c>
      <c r="C31" s="234">
        <v>45646</v>
      </c>
      <c r="D31" s="235" t="s">
        <v>249</v>
      </c>
      <c r="E31" s="236" t="s">
        <v>250</v>
      </c>
      <c r="F31" s="236" t="s">
        <v>81</v>
      </c>
      <c r="G31" s="31"/>
      <c r="H31" s="31"/>
      <c r="I31" s="31"/>
      <c r="J31" s="120">
        <f>447+338.58</f>
        <v>785.58</v>
      </c>
      <c r="K31" s="120"/>
      <c r="L31" s="34">
        <f t="shared" si="0"/>
        <v>137292.1</v>
      </c>
    </row>
    <row r="32" spans="1:12" x14ac:dyDescent="0.2">
      <c r="A32" s="113">
        <v>45709</v>
      </c>
      <c r="B32" s="233">
        <v>5316</v>
      </c>
      <c r="C32" s="234">
        <v>45665</v>
      </c>
      <c r="D32" s="235" t="s">
        <v>64</v>
      </c>
      <c r="E32" s="236" t="s">
        <v>65</v>
      </c>
      <c r="F32" s="236" t="s">
        <v>81</v>
      </c>
      <c r="G32" s="31"/>
      <c r="H32" s="31"/>
      <c r="I32" s="31"/>
      <c r="J32" s="120">
        <v>696.15</v>
      </c>
      <c r="K32" s="120"/>
      <c r="L32" s="34">
        <f t="shared" si="0"/>
        <v>136595.95000000001</v>
      </c>
    </row>
    <row r="33" spans="1:12" x14ac:dyDescent="0.2">
      <c r="A33" s="113">
        <v>45709</v>
      </c>
      <c r="B33" s="233">
        <v>160</v>
      </c>
      <c r="C33" s="234">
        <v>45681</v>
      </c>
      <c r="D33" s="235" t="s">
        <v>79</v>
      </c>
      <c r="E33" s="235" t="s">
        <v>251</v>
      </c>
      <c r="F33" s="235" t="s">
        <v>81</v>
      </c>
      <c r="G33" s="31"/>
      <c r="H33" s="31"/>
      <c r="I33" s="31"/>
      <c r="J33" s="120">
        <v>1658.11</v>
      </c>
      <c r="K33" s="120"/>
      <c r="L33" s="34">
        <f t="shared" si="0"/>
        <v>134937.84</v>
      </c>
    </row>
    <row r="34" spans="1:12" x14ac:dyDescent="0.2">
      <c r="A34" s="113">
        <v>45709</v>
      </c>
      <c r="B34" s="233">
        <v>95</v>
      </c>
      <c r="C34" s="234">
        <v>45688</v>
      </c>
      <c r="D34" s="235" t="s">
        <v>70</v>
      </c>
      <c r="E34" s="235" t="s">
        <v>71</v>
      </c>
      <c r="F34" s="236" t="s">
        <v>81</v>
      </c>
      <c r="G34" s="31"/>
      <c r="H34" s="31"/>
      <c r="I34" s="31"/>
      <c r="J34" s="120">
        <v>852.39</v>
      </c>
      <c r="K34" s="120"/>
      <c r="L34" s="34">
        <f t="shared" si="0"/>
        <v>134085.45000000001</v>
      </c>
    </row>
    <row r="35" spans="1:12" x14ac:dyDescent="0.2">
      <c r="A35" s="113">
        <v>45709</v>
      </c>
      <c r="B35" s="233">
        <v>9017</v>
      </c>
      <c r="C35" s="234">
        <v>45694</v>
      </c>
      <c r="D35" s="235" t="s">
        <v>252</v>
      </c>
      <c r="E35" s="235" t="s">
        <v>253</v>
      </c>
      <c r="F35" s="236" t="s">
        <v>81</v>
      </c>
      <c r="G35" s="31"/>
      <c r="H35" s="31"/>
      <c r="I35" s="31"/>
      <c r="J35" s="120">
        <v>126.6</v>
      </c>
      <c r="K35" s="120"/>
      <c r="L35" s="34">
        <f t="shared" si="0"/>
        <v>133958.85</v>
      </c>
    </row>
    <row r="36" spans="1:12" x14ac:dyDescent="0.2">
      <c r="A36" s="113">
        <v>45709</v>
      </c>
      <c r="B36" s="233">
        <v>9017</v>
      </c>
      <c r="C36" s="234">
        <v>45694</v>
      </c>
      <c r="D36" s="235" t="s">
        <v>252</v>
      </c>
      <c r="E36" s="235" t="s">
        <v>253</v>
      </c>
      <c r="F36" s="236" t="s">
        <v>81</v>
      </c>
      <c r="G36" s="31"/>
      <c r="H36" s="31"/>
      <c r="I36" s="31"/>
      <c r="J36" s="120">
        <v>126.6</v>
      </c>
      <c r="K36" s="120"/>
      <c r="L36" s="34">
        <f t="shared" si="0"/>
        <v>133832.25</v>
      </c>
    </row>
    <row r="37" spans="1:12" x14ac:dyDescent="0.2">
      <c r="A37" s="113">
        <v>45709</v>
      </c>
      <c r="B37" s="233">
        <v>31</v>
      </c>
      <c r="C37" s="234">
        <v>45688</v>
      </c>
      <c r="D37" s="235" t="s">
        <v>254</v>
      </c>
      <c r="E37" s="235" t="s">
        <v>255</v>
      </c>
      <c r="F37" s="236" t="s">
        <v>81</v>
      </c>
      <c r="G37" s="31"/>
      <c r="H37" s="31"/>
      <c r="I37" s="31"/>
      <c r="J37" s="120">
        <v>880.6</v>
      </c>
      <c r="K37" s="120"/>
      <c r="L37" s="34">
        <f t="shared" si="0"/>
        <v>132951.65</v>
      </c>
    </row>
    <row r="38" spans="1:12" x14ac:dyDescent="0.2">
      <c r="A38" s="113">
        <v>45709</v>
      </c>
      <c r="B38" s="50"/>
      <c r="C38" s="64"/>
      <c r="D38" s="266" t="s">
        <v>256</v>
      </c>
      <c r="E38" s="116" t="s">
        <v>257</v>
      </c>
      <c r="F38" s="50"/>
      <c r="G38" s="31"/>
      <c r="H38" s="31"/>
      <c r="I38" s="31"/>
      <c r="J38" s="120">
        <v>1724</v>
      </c>
      <c r="K38" s="120"/>
      <c r="L38" s="34">
        <f t="shared" si="0"/>
        <v>131227.65</v>
      </c>
    </row>
    <row r="39" spans="1:12" x14ac:dyDescent="0.2">
      <c r="A39" s="123"/>
      <c r="B39" s="9"/>
      <c r="C39" s="10"/>
      <c r="D39" s="67"/>
      <c r="E39" s="166"/>
      <c r="F39" s="8"/>
      <c r="G39" s="25"/>
      <c r="H39" s="25"/>
      <c r="I39" s="25"/>
      <c r="J39" s="124"/>
      <c r="K39" s="124"/>
      <c r="L39" s="34">
        <f t="shared" si="0"/>
        <v>131227.65</v>
      </c>
    </row>
    <row r="40" spans="1:12" x14ac:dyDescent="0.2">
      <c r="A40" s="113">
        <v>45709</v>
      </c>
      <c r="B40" s="246">
        <v>784</v>
      </c>
      <c r="C40" s="247">
        <v>45595</v>
      </c>
      <c r="D40" s="236" t="s">
        <v>258</v>
      </c>
      <c r="E40" s="236" t="s">
        <v>102</v>
      </c>
      <c r="F40" s="50">
        <v>2024050</v>
      </c>
      <c r="G40" s="31"/>
      <c r="H40" s="31"/>
      <c r="I40" s="31"/>
      <c r="J40" s="120">
        <v>300</v>
      </c>
      <c r="K40" s="120"/>
      <c r="L40" s="34">
        <f t="shared" si="0"/>
        <v>130927.65</v>
      </c>
    </row>
    <row r="41" spans="1:12" x14ac:dyDescent="0.2">
      <c r="A41" s="113">
        <v>45709</v>
      </c>
      <c r="B41" s="246">
        <v>258</v>
      </c>
      <c r="C41" s="247">
        <v>45595</v>
      </c>
      <c r="D41" s="236" t="s">
        <v>86</v>
      </c>
      <c r="E41" s="236" t="s">
        <v>87</v>
      </c>
      <c r="F41" s="50">
        <v>2024010</v>
      </c>
      <c r="G41" s="31"/>
      <c r="H41" s="31"/>
      <c r="I41" s="31"/>
      <c r="J41" s="120">
        <v>1200</v>
      </c>
      <c r="K41" s="120"/>
      <c r="L41" s="34">
        <f t="shared" si="0"/>
        <v>129727.65</v>
      </c>
    </row>
    <row r="42" spans="1:12" x14ac:dyDescent="0.2">
      <c r="A42" s="113">
        <v>45709</v>
      </c>
      <c r="B42" s="246">
        <v>35</v>
      </c>
      <c r="C42" s="247">
        <v>45585</v>
      </c>
      <c r="D42" s="236" t="s">
        <v>84</v>
      </c>
      <c r="E42" s="248" t="s">
        <v>85</v>
      </c>
      <c r="F42" s="50">
        <v>2024059</v>
      </c>
      <c r="G42" s="31"/>
      <c r="H42" s="31"/>
      <c r="I42" s="31"/>
      <c r="J42" s="120">
        <v>1600</v>
      </c>
      <c r="K42" s="120"/>
      <c r="L42" s="34">
        <f t="shared" si="0"/>
        <v>128127.65</v>
      </c>
    </row>
    <row r="43" spans="1:12" x14ac:dyDescent="0.2">
      <c r="A43" s="113">
        <v>45709</v>
      </c>
      <c r="B43" s="233">
        <v>1225</v>
      </c>
      <c r="C43" s="234">
        <v>45596</v>
      </c>
      <c r="D43" s="235" t="s">
        <v>88</v>
      </c>
      <c r="E43" s="236" t="s">
        <v>87</v>
      </c>
      <c r="F43" s="50">
        <v>2024010</v>
      </c>
      <c r="G43" s="31"/>
      <c r="H43" s="31"/>
      <c r="I43" s="31"/>
      <c r="J43" s="120">
        <v>1040</v>
      </c>
      <c r="K43" s="120"/>
      <c r="L43" s="34">
        <f t="shared" si="0"/>
        <v>127087.65</v>
      </c>
    </row>
    <row r="44" spans="1:12" x14ac:dyDescent="0.2">
      <c r="A44" s="113">
        <v>45709</v>
      </c>
      <c r="B44" s="233">
        <v>1231</v>
      </c>
      <c r="C44" s="234">
        <v>45596</v>
      </c>
      <c r="D44" s="235" t="s">
        <v>88</v>
      </c>
      <c r="E44" s="236" t="s">
        <v>259</v>
      </c>
      <c r="F44" s="50">
        <v>2024039</v>
      </c>
      <c r="G44" s="31"/>
      <c r="H44" s="31"/>
      <c r="I44" s="31"/>
      <c r="J44" s="120">
        <v>200</v>
      </c>
      <c r="K44" s="120"/>
      <c r="L44" s="34">
        <f t="shared" si="0"/>
        <v>126887.65</v>
      </c>
    </row>
    <row r="45" spans="1:12" x14ac:dyDescent="0.2">
      <c r="A45" s="113">
        <v>45709</v>
      </c>
      <c r="B45" s="233">
        <v>19</v>
      </c>
      <c r="C45" s="234">
        <v>45614</v>
      </c>
      <c r="D45" s="235" t="s">
        <v>260</v>
      </c>
      <c r="E45" s="236" t="s">
        <v>261</v>
      </c>
      <c r="F45" s="50">
        <v>2024039</v>
      </c>
      <c r="G45" s="31"/>
      <c r="H45" s="31"/>
      <c r="I45" s="31"/>
      <c r="J45" s="120">
        <v>1860</v>
      </c>
      <c r="K45" s="120"/>
      <c r="L45" s="34">
        <f t="shared" si="0"/>
        <v>125027.65</v>
      </c>
    </row>
    <row r="46" spans="1:12" x14ac:dyDescent="0.2">
      <c r="A46" s="113">
        <v>45709</v>
      </c>
      <c r="B46" s="257">
        <v>181</v>
      </c>
      <c r="C46" s="258">
        <v>45657</v>
      </c>
      <c r="D46" s="259" t="s">
        <v>262</v>
      </c>
      <c r="E46" s="260" t="s">
        <v>124</v>
      </c>
      <c r="F46" s="50">
        <v>2024052</v>
      </c>
      <c r="G46" s="31"/>
      <c r="H46" s="31"/>
      <c r="I46" s="31"/>
      <c r="J46" s="120">
        <v>748.16</v>
      </c>
      <c r="K46" s="120"/>
      <c r="L46" s="34">
        <f t="shared" si="0"/>
        <v>124279.49</v>
      </c>
    </row>
    <row r="47" spans="1:12" x14ac:dyDescent="0.2">
      <c r="A47" s="113">
        <v>45709</v>
      </c>
      <c r="B47" s="233">
        <v>25</v>
      </c>
      <c r="C47" s="234">
        <v>45675</v>
      </c>
      <c r="D47" s="235" t="s">
        <v>105</v>
      </c>
      <c r="E47" s="236" t="s">
        <v>263</v>
      </c>
      <c r="F47" s="50">
        <v>2024067</v>
      </c>
      <c r="G47" s="31"/>
      <c r="H47" s="31"/>
      <c r="I47" s="31"/>
      <c r="J47" s="120">
        <v>200</v>
      </c>
      <c r="K47" s="120"/>
      <c r="L47" s="34">
        <f t="shared" si="0"/>
        <v>124079.49</v>
      </c>
    </row>
    <row r="48" spans="1:12" x14ac:dyDescent="0.2">
      <c r="A48" s="113">
        <v>45709</v>
      </c>
      <c r="B48" s="233">
        <v>26</v>
      </c>
      <c r="C48" s="234">
        <v>45675</v>
      </c>
      <c r="D48" s="235" t="s">
        <v>105</v>
      </c>
      <c r="E48" s="236" t="s">
        <v>102</v>
      </c>
      <c r="F48" s="50">
        <v>2024050</v>
      </c>
      <c r="G48" s="31"/>
      <c r="H48" s="31"/>
      <c r="I48" s="31"/>
      <c r="J48" s="120">
        <v>800</v>
      </c>
      <c r="K48" s="120"/>
      <c r="L48" s="34">
        <f t="shared" si="0"/>
        <v>123279.49</v>
      </c>
    </row>
    <row r="49" spans="1:14" ht="25.5" x14ac:dyDescent="0.2">
      <c r="A49" s="113">
        <v>45709</v>
      </c>
      <c r="B49" s="233">
        <v>27</v>
      </c>
      <c r="C49" s="234">
        <v>45675</v>
      </c>
      <c r="D49" s="235" t="s">
        <v>105</v>
      </c>
      <c r="E49" s="236" t="s">
        <v>264</v>
      </c>
      <c r="F49" s="50">
        <v>2024072</v>
      </c>
      <c r="G49" s="31"/>
      <c r="H49" s="31"/>
      <c r="I49" s="31"/>
      <c r="J49" s="120">
        <v>2000</v>
      </c>
      <c r="K49" s="120"/>
      <c r="L49" s="34">
        <f t="shared" si="0"/>
        <v>121279.49</v>
      </c>
    </row>
    <row r="50" spans="1:14" x14ac:dyDescent="0.2">
      <c r="A50" s="113">
        <v>45709</v>
      </c>
      <c r="B50" s="233">
        <v>11</v>
      </c>
      <c r="C50" s="234">
        <v>45684</v>
      </c>
      <c r="D50" s="235" t="s">
        <v>265</v>
      </c>
      <c r="E50" s="236" t="s">
        <v>102</v>
      </c>
      <c r="F50" s="50">
        <v>2024050</v>
      </c>
      <c r="G50" s="31"/>
      <c r="H50" s="31"/>
      <c r="I50" s="31"/>
      <c r="J50" s="120">
        <v>800</v>
      </c>
      <c r="K50" s="120"/>
      <c r="L50" s="34">
        <f t="shared" si="0"/>
        <v>120479.49</v>
      </c>
    </row>
    <row r="51" spans="1:14" x14ac:dyDescent="0.2">
      <c r="A51" s="113">
        <v>45709</v>
      </c>
      <c r="B51" s="233">
        <v>12</v>
      </c>
      <c r="C51" s="234">
        <v>45684</v>
      </c>
      <c r="D51" s="235" t="s">
        <v>265</v>
      </c>
      <c r="E51" s="236" t="s">
        <v>266</v>
      </c>
      <c r="F51" s="50">
        <v>2024055</v>
      </c>
      <c r="G51" s="31"/>
      <c r="H51" s="31"/>
      <c r="I51" s="31"/>
      <c r="J51" s="120">
        <v>300</v>
      </c>
      <c r="K51" s="120"/>
      <c r="L51" s="34">
        <f t="shared" si="0"/>
        <v>120179.49</v>
      </c>
    </row>
    <row r="52" spans="1:14" x14ac:dyDescent="0.2">
      <c r="A52" s="113">
        <v>45709</v>
      </c>
      <c r="B52" s="233">
        <v>13</v>
      </c>
      <c r="C52" s="234">
        <v>45684</v>
      </c>
      <c r="D52" s="235" t="s">
        <v>265</v>
      </c>
      <c r="E52" s="236" t="s">
        <v>267</v>
      </c>
      <c r="F52" s="50">
        <v>2024080</v>
      </c>
      <c r="G52" s="31"/>
      <c r="H52" s="31"/>
      <c r="I52" s="31"/>
      <c r="J52" s="120">
        <v>200</v>
      </c>
      <c r="K52" s="120"/>
      <c r="L52" s="34">
        <f t="shared" si="0"/>
        <v>119979.49</v>
      </c>
    </row>
    <row r="53" spans="1:14" x14ac:dyDescent="0.2">
      <c r="A53" s="113">
        <v>45709</v>
      </c>
      <c r="B53" s="233">
        <v>14</v>
      </c>
      <c r="C53" s="234">
        <v>45684</v>
      </c>
      <c r="D53" s="235" t="s">
        <v>265</v>
      </c>
      <c r="E53" s="236" t="s">
        <v>268</v>
      </c>
      <c r="F53" s="50">
        <v>2024081</v>
      </c>
      <c r="G53" s="31"/>
      <c r="H53" s="31"/>
      <c r="I53" s="31"/>
      <c r="J53" s="120">
        <v>300</v>
      </c>
      <c r="K53" s="120"/>
      <c r="L53" s="34">
        <f t="shared" si="0"/>
        <v>119679.49</v>
      </c>
    </row>
    <row r="54" spans="1:14" x14ac:dyDescent="0.2">
      <c r="A54" s="113">
        <v>45709</v>
      </c>
      <c r="B54" s="233">
        <v>1</v>
      </c>
      <c r="C54" s="234">
        <v>45684</v>
      </c>
      <c r="D54" s="235" t="s">
        <v>269</v>
      </c>
      <c r="E54" s="235" t="s">
        <v>85</v>
      </c>
      <c r="F54" s="50">
        <v>2024059</v>
      </c>
      <c r="G54" s="31"/>
      <c r="H54" s="31"/>
      <c r="I54" s="31"/>
      <c r="J54" s="120">
        <v>707.6</v>
      </c>
      <c r="K54" s="120"/>
      <c r="L54" s="34">
        <f t="shared" si="0"/>
        <v>118971.89</v>
      </c>
    </row>
    <row r="55" spans="1:14" ht="25.5" x14ac:dyDescent="0.2">
      <c r="A55" s="113">
        <v>45709</v>
      </c>
      <c r="B55" s="233">
        <v>12</v>
      </c>
      <c r="C55" s="234">
        <v>45688</v>
      </c>
      <c r="D55" s="235" t="s">
        <v>93</v>
      </c>
      <c r="E55" s="235" t="s">
        <v>94</v>
      </c>
      <c r="F55" s="50">
        <v>2024064</v>
      </c>
      <c r="G55" s="31"/>
      <c r="H55" s="31"/>
      <c r="I55" s="31"/>
      <c r="J55" s="120">
        <v>360.66</v>
      </c>
      <c r="K55" s="120"/>
      <c r="L55" s="34">
        <f t="shared" si="0"/>
        <v>118611.23</v>
      </c>
    </row>
    <row r="56" spans="1:14" ht="25.5" x14ac:dyDescent="0.2">
      <c r="A56" s="113">
        <v>45709</v>
      </c>
      <c r="B56" s="233">
        <v>13</v>
      </c>
      <c r="C56" s="234">
        <v>45688</v>
      </c>
      <c r="D56" s="235" t="s">
        <v>93</v>
      </c>
      <c r="E56" s="235" t="s">
        <v>94</v>
      </c>
      <c r="F56" s="50">
        <v>2024064</v>
      </c>
      <c r="G56" s="31"/>
      <c r="H56" s="31"/>
      <c r="I56" s="31"/>
      <c r="J56" s="120">
        <v>918.03</v>
      </c>
      <c r="K56" s="120"/>
      <c r="L56" s="34">
        <f t="shared" si="0"/>
        <v>117693.2</v>
      </c>
    </row>
    <row r="57" spans="1:14" x14ac:dyDescent="0.2">
      <c r="A57" s="113">
        <v>45709</v>
      </c>
      <c r="B57" s="233" t="s">
        <v>270</v>
      </c>
      <c r="C57" s="234">
        <v>45694</v>
      </c>
      <c r="D57" s="235" t="s">
        <v>271</v>
      </c>
      <c r="E57" s="235" t="s">
        <v>98</v>
      </c>
      <c r="F57" s="50">
        <v>2024049</v>
      </c>
      <c r="G57" s="31"/>
      <c r="H57" s="31"/>
      <c r="I57" s="31"/>
      <c r="J57" s="120">
        <v>1078</v>
      </c>
      <c r="K57" s="120"/>
      <c r="L57" s="34">
        <f t="shared" si="0"/>
        <v>116615.2</v>
      </c>
    </row>
    <row r="58" spans="1:14" x14ac:dyDescent="0.2">
      <c r="A58" s="113">
        <v>45709</v>
      </c>
      <c r="B58" s="233">
        <v>2</v>
      </c>
      <c r="C58" s="234">
        <v>45673</v>
      </c>
      <c r="D58" s="235" t="s">
        <v>174</v>
      </c>
      <c r="E58" s="236" t="s">
        <v>272</v>
      </c>
      <c r="F58" s="50">
        <v>2023073</v>
      </c>
      <c r="G58" s="31"/>
      <c r="H58" s="31"/>
      <c r="I58" s="31"/>
      <c r="J58" s="120">
        <v>1464</v>
      </c>
      <c r="K58" s="120"/>
      <c r="L58" s="34">
        <f t="shared" si="0"/>
        <v>115151.2</v>
      </c>
    </row>
    <row r="59" spans="1:14" x14ac:dyDescent="0.2">
      <c r="A59" s="113">
        <v>45709</v>
      </c>
      <c r="B59" s="233">
        <v>1</v>
      </c>
      <c r="C59" s="234">
        <v>45699</v>
      </c>
      <c r="D59" s="235" t="s">
        <v>273</v>
      </c>
      <c r="E59" s="235" t="s">
        <v>98</v>
      </c>
      <c r="F59" s="50">
        <v>2024049</v>
      </c>
      <c r="G59" s="31"/>
      <c r="H59" s="31"/>
      <c r="I59" s="31"/>
      <c r="J59" s="120">
        <v>810</v>
      </c>
      <c r="K59" s="120"/>
      <c r="L59" s="34">
        <f t="shared" si="0"/>
        <v>114341.2</v>
      </c>
    </row>
    <row r="60" spans="1:14" x14ac:dyDescent="0.2">
      <c r="A60" s="113">
        <v>45709</v>
      </c>
      <c r="B60" s="233">
        <v>9</v>
      </c>
      <c r="C60" s="234">
        <v>45698</v>
      </c>
      <c r="D60" s="235" t="s">
        <v>274</v>
      </c>
      <c r="E60" s="236" t="s">
        <v>275</v>
      </c>
      <c r="F60" s="50">
        <v>2024056</v>
      </c>
      <c r="G60" s="31"/>
      <c r="H60" s="31"/>
      <c r="I60" s="31"/>
      <c r="J60" s="120">
        <v>1650</v>
      </c>
      <c r="K60" s="120"/>
      <c r="L60" s="34">
        <f t="shared" si="0"/>
        <v>112691.2</v>
      </c>
      <c r="N60" s="54"/>
    </row>
    <row r="61" spans="1:14" x14ac:dyDescent="0.2">
      <c r="A61" s="123"/>
      <c r="B61" s="8"/>
      <c r="C61" s="10"/>
      <c r="D61" s="67"/>
      <c r="E61" s="57"/>
      <c r="F61" s="8"/>
      <c r="G61" s="25"/>
      <c r="H61" s="25"/>
      <c r="I61" s="25"/>
      <c r="J61" s="124"/>
      <c r="K61" s="124"/>
      <c r="L61" s="34">
        <f t="shared" si="0"/>
        <v>112691.2</v>
      </c>
    </row>
    <row r="62" spans="1:14" x14ac:dyDescent="0.2">
      <c r="A62" s="28"/>
      <c r="B62" s="29"/>
      <c r="C62" s="30"/>
      <c r="D62" s="28"/>
      <c r="E62" s="28"/>
      <c r="F62" s="28"/>
      <c r="G62" s="31"/>
      <c r="H62" s="31"/>
      <c r="I62" s="31"/>
      <c r="J62" s="32"/>
      <c r="K62" s="56"/>
      <c r="L62" s="34">
        <f t="shared" si="0"/>
        <v>112691.2</v>
      </c>
    </row>
    <row r="71" spans="12:12" x14ac:dyDescent="0.2">
      <c r="L71" s="136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AB09-38CD-4099-85FC-AB3E6A93C6B6}">
  <sheetPr>
    <pageSetUpPr fitToPage="1"/>
  </sheetPr>
  <dimension ref="A1:L12"/>
  <sheetViews>
    <sheetView zoomScaleNormal="100" workbookViewId="0">
      <selection activeCell="D27" sqref="D27"/>
    </sheetView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58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+'Gennaio 25BPAnticipi'!L8</f>
        <v>0</v>
      </c>
    </row>
    <row r="7" spans="1:12" x14ac:dyDescent="0.2">
      <c r="A7" s="24"/>
      <c r="B7" s="23"/>
      <c r="C7" s="24"/>
      <c r="D7" s="22"/>
      <c r="E7" s="22"/>
      <c r="F7" s="22"/>
      <c r="G7" s="25"/>
      <c r="H7" s="25"/>
      <c r="I7" s="25"/>
      <c r="J7" s="26"/>
      <c r="K7" s="42"/>
      <c r="L7" s="35"/>
    </row>
    <row r="8" spans="1:12" x14ac:dyDescent="0.2">
      <c r="A8" s="30"/>
      <c r="B8" s="63"/>
      <c r="C8" s="64"/>
      <c r="D8" s="50" t="s">
        <v>12</v>
      </c>
      <c r="E8" s="50"/>
      <c r="F8" s="50"/>
      <c r="G8" s="51"/>
      <c r="H8" s="51"/>
      <c r="I8" s="51"/>
      <c r="J8" s="53"/>
      <c r="K8" s="53"/>
      <c r="L8" s="34">
        <f>L6+(SUM(K6:K8)-SUM(J6:J8))</f>
        <v>0</v>
      </c>
    </row>
    <row r="9" spans="1:12" x14ac:dyDescent="0.2">
      <c r="L9" s="65"/>
    </row>
    <row r="10" spans="1:12" x14ac:dyDescent="0.2">
      <c r="L10" s="54"/>
    </row>
    <row r="11" spans="1:12" x14ac:dyDescent="0.2">
      <c r="L11" s="65"/>
    </row>
    <row r="12" spans="1:12" x14ac:dyDescent="0.2">
      <c r="L12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61FF-6D65-458A-B710-CD62C41189F8}">
  <sheetPr>
    <pageSetUpPr fitToPage="1"/>
  </sheetPr>
  <dimension ref="A1:N51"/>
  <sheetViews>
    <sheetView topLeftCell="A7" zoomScaleNormal="100" workbookViewId="0">
      <selection activeCell="A38" sqref="A38:K38"/>
    </sheetView>
  </sheetViews>
  <sheetFormatPr defaultRowHeight="12.75" x14ac:dyDescent="0.2"/>
  <cols>
    <col min="1" max="1" width="11.5703125" style="4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8" width="13.7109375" style="5" customWidth="1"/>
    <col min="9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2.140625" style="7" bestFit="1" customWidth="1"/>
    <col min="14" max="16384" width="9.140625" style="7"/>
  </cols>
  <sheetData>
    <row r="1" spans="1:12" ht="18" x14ac:dyDescent="0.25">
      <c r="A1" s="1" t="s">
        <v>57</v>
      </c>
    </row>
    <row r="2" spans="1:12" x14ac:dyDescent="0.2">
      <c r="B2" s="2" t="s">
        <v>0</v>
      </c>
    </row>
    <row r="3" spans="1:12" x14ac:dyDescent="0.2">
      <c r="A3" s="8"/>
      <c r="B3" s="9"/>
      <c r="C3" s="10"/>
      <c r="D3" s="8"/>
      <c r="E3" s="8"/>
      <c r="F3" s="8"/>
      <c r="G3" s="11"/>
      <c r="H3" s="11"/>
      <c r="I3" s="11"/>
      <c r="J3" s="12"/>
      <c r="K3" s="13"/>
      <c r="L3" s="14"/>
    </row>
    <row r="4" spans="1:12" ht="24" customHeight="1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0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27"/>
      <c r="L5" s="14"/>
    </row>
    <row r="6" spans="1:12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33"/>
      <c r="L6" s="107">
        <f>'Febbraio 25'!L36</f>
        <v>51306.07</v>
      </c>
    </row>
    <row r="7" spans="1:12" x14ac:dyDescent="0.2">
      <c r="A7" s="22"/>
      <c r="B7" s="82"/>
      <c r="C7" s="24"/>
      <c r="D7" s="22"/>
      <c r="E7" s="22"/>
      <c r="F7" s="22"/>
      <c r="G7" s="25"/>
      <c r="H7" s="25"/>
      <c r="I7" s="25"/>
      <c r="J7" s="26"/>
      <c r="K7" s="27"/>
      <c r="L7" s="34">
        <f>+L6+K7-J7</f>
        <v>51306.07</v>
      </c>
    </row>
    <row r="8" spans="1:12" x14ac:dyDescent="0.2">
      <c r="A8" s="127">
        <v>45721</v>
      </c>
      <c r="B8" s="128"/>
      <c r="C8" s="127"/>
      <c r="D8" s="129" t="s">
        <v>17</v>
      </c>
      <c r="E8" s="129" t="s">
        <v>276</v>
      </c>
      <c r="F8" s="129" t="s">
        <v>19</v>
      </c>
      <c r="G8" s="130"/>
      <c r="H8" s="130"/>
      <c r="I8" s="130"/>
      <c r="J8" s="131">
        <v>3866</v>
      </c>
      <c r="K8" s="132"/>
      <c r="L8" s="34">
        <f t="shared" ref="L8:L48" si="0">+L7+K8-J8</f>
        <v>47440.07</v>
      </c>
    </row>
    <row r="9" spans="1:12" x14ac:dyDescent="0.2">
      <c r="A9" s="84"/>
      <c r="B9" s="82"/>
      <c r="C9" s="80"/>
      <c r="D9" s="84"/>
      <c r="E9" s="22"/>
      <c r="F9" s="79"/>
      <c r="G9" s="25"/>
      <c r="H9" s="25"/>
      <c r="I9" s="25"/>
      <c r="J9" s="26"/>
      <c r="K9" s="27"/>
      <c r="L9" s="34">
        <f t="shared" si="0"/>
        <v>47440.07</v>
      </c>
    </row>
    <row r="10" spans="1:12" x14ac:dyDescent="0.2">
      <c r="A10" s="127">
        <v>45721</v>
      </c>
      <c r="B10" s="128"/>
      <c r="C10" s="127"/>
      <c r="D10" s="129" t="s">
        <v>17</v>
      </c>
      <c r="E10" s="129" t="s">
        <v>276</v>
      </c>
      <c r="F10" s="129" t="s">
        <v>19</v>
      </c>
      <c r="G10" s="130"/>
      <c r="H10" s="130"/>
      <c r="I10" s="130"/>
      <c r="J10" s="131">
        <v>15732</v>
      </c>
      <c r="K10" s="132"/>
      <c r="L10" s="34">
        <f t="shared" si="0"/>
        <v>31708.07</v>
      </c>
    </row>
    <row r="11" spans="1:12" x14ac:dyDescent="0.2">
      <c r="A11" s="90"/>
      <c r="B11" s="106"/>
      <c r="C11" s="89"/>
      <c r="D11" s="90"/>
      <c r="E11" s="90"/>
      <c r="F11" s="90"/>
      <c r="G11" s="91"/>
      <c r="H11" s="91"/>
      <c r="I11" s="91"/>
      <c r="J11" s="81"/>
      <c r="K11" s="27"/>
      <c r="L11" s="34">
        <f t="shared" si="0"/>
        <v>31708.07</v>
      </c>
    </row>
    <row r="12" spans="1:12" x14ac:dyDescent="0.2">
      <c r="A12" s="121">
        <v>45721</v>
      </c>
      <c r="B12" s="108"/>
      <c r="C12" s="109"/>
      <c r="D12" s="110"/>
      <c r="E12" s="111" t="s">
        <v>15</v>
      </c>
      <c r="F12" s="111" t="s">
        <v>16</v>
      </c>
      <c r="G12" s="112"/>
      <c r="H12" s="112"/>
      <c r="I12" s="112"/>
      <c r="J12" s="122">
        <v>1.53</v>
      </c>
      <c r="K12" s="122"/>
      <c r="L12" s="34">
        <f t="shared" si="0"/>
        <v>31706.54</v>
      </c>
    </row>
    <row r="13" spans="1:12" x14ac:dyDescent="0.2">
      <c r="A13" s="229"/>
      <c r="B13" s="230"/>
      <c r="C13" s="229"/>
      <c r="D13" s="231"/>
      <c r="E13" s="231"/>
      <c r="F13" s="231"/>
      <c r="G13" s="232"/>
      <c r="H13" s="232"/>
      <c r="I13" s="232"/>
      <c r="J13" s="77"/>
      <c r="K13" s="124"/>
      <c r="L13" s="34">
        <f t="shared" si="0"/>
        <v>31706.54</v>
      </c>
    </row>
    <row r="14" spans="1:12" x14ac:dyDescent="0.2">
      <c r="A14" s="121">
        <v>45721</v>
      </c>
      <c r="B14" s="108"/>
      <c r="C14" s="109"/>
      <c r="D14" s="110"/>
      <c r="E14" s="111" t="s">
        <v>15</v>
      </c>
      <c r="F14" s="111" t="s">
        <v>16</v>
      </c>
      <c r="G14" s="112"/>
      <c r="H14" s="112"/>
      <c r="I14" s="112"/>
      <c r="J14" s="122">
        <v>6.96</v>
      </c>
      <c r="K14" s="122"/>
      <c r="L14" s="34">
        <f t="shared" si="0"/>
        <v>31699.58</v>
      </c>
    </row>
    <row r="15" spans="1:12" x14ac:dyDescent="0.2">
      <c r="A15" s="123"/>
      <c r="B15" s="152"/>
      <c r="C15" s="123"/>
      <c r="D15" s="45"/>
      <c r="E15" s="45"/>
      <c r="F15" s="45"/>
      <c r="G15" s="76"/>
      <c r="H15" s="76"/>
      <c r="I15" s="76"/>
      <c r="J15" s="77"/>
      <c r="K15" s="124"/>
      <c r="L15" s="34">
        <f t="shared" si="0"/>
        <v>31699.58</v>
      </c>
    </row>
    <row r="16" spans="1:12" x14ac:dyDescent="0.2">
      <c r="A16" s="121">
        <v>45716</v>
      </c>
      <c r="B16" s="108"/>
      <c r="C16" s="109"/>
      <c r="D16" s="110"/>
      <c r="E16" s="111" t="s">
        <v>232</v>
      </c>
      <c r="F16" s="111" t="s">
        <v>19</v>
      </c>
      <c r="G16" s="112"/>
      <c r="H16" s="112"/>
      <c r="I16" s="112"/>
      <c r="J16" s="122">
        <v>3</v>
      </c>
      <c r="K16" s="122"/>
      <c r="L16" s="34">
        <f t="shared" si="0"/>
        <v>31696.58</v>
      </c>
    </row>
    <row r="17" spans="1:12" x14ac:dyDescent="0.2">
      <c r="A17" s="123"/>
      <c r="B17" s="38"/>
      <c r="C17" s="66"/>
      <c r="D17" s="40"/>
      <c r="E17" s="22"/>
      <c r="F17" s="22"/>
      <c r="G17" s="25"/>
      <c r="H17" s="25"/>
      <c r="I17" s="25"/>
      <c r="J17" s="124"/>
      <c r="K17" s="124"/>
      <c r="L17" s="34">
        <f t="shared" si="0"/>
        <v>31696.58</v>
      </c>
    </row>
    <row r="18" spans="1:12" x14ac:dyDescent="0.2">
      <c r="A18" s="192">
        <v>45733</v>
      </c>
      <c r="B18" s="251"/>
      <c r="C18" s="192"/>
      <c r="D18" s="111"/>
      <c r="E18" s="111" t="s">
        <v>190</v>
      </c>
      <c r="F18" s="111" t="s">
        <v>191</v>
      </c>
      <c r="G18" s="112"/>
      <c r="H18" s="112"/>
      <c r="I18" s="112"/>
      <c r="J18" s="252">
        <v>309.87</v>
      </c>
      <c r="K18" s="253"/>
      <c r="L18" s="34">
        <f t="shared" si="0"/>
        <v>31386.71</v>
      </c>
    </row>
    <row r="19" spans="1:12" x14ac:dyDescent="0.2">
      <c r="A19" s="24"/>
      <c r="B19" s="71"/>
      <c r="C19" s="78"/>
      <c r="D19" s="72"/>
      <c r="E19" s="22"/>
      <c r="F19" s="70"/>
      <c r="G19" s="25"/>
      <c r="H19" s="25"/>
      <c r="I19" s="25"/>
      <c r="J19" s="26"/>
      <c r="K19" s="27"/>
      <c r="L19" s="34">
        <f t="shared" si="0"/>
        <v>31386.71</v>
      </c>
    </row>
    <row r="20" spans="1:12" x14ac:dyDescent="0.2">
      <c r="A20" s="192">
        <v>45733</v>
      </c>
      <c r="B20" s="251"/>
      <c r="C20" s="192"/>
      <c r="D20" s="111"/>
      <c r="E20" s="111" t="s">
        <v>190</v>
      </c>
      <c r="F20" s="111" t="s">
        <v>191</v>
      </c>
      <c r="G20" s="112"/>
      <c r="H20" s="112"/>
      <c r="I20" s="112"/>
      <c r="J20" s="252">
        <v>678.41</v>
      </c>
      <c r="K20" s="253"/>
      <c r="L20" s="34">
        <f t="shared" si="0"/>
        <v>30708.3</v>
      </c>
    </row>
    <row r="21" spans="1:12" x14ac:dyDescent="0.2">
      <c r="A21" s="123"/>
      <c r="B21" s="155"/>
      <c r="C21" s="66"/>
      <c r="D21" s="40"/>
      <c r="E21" s="67"/>
      <c r="F21" s="8"/>
      <c r="G21" s="25"/>
      <c r="H21" s="25"/>
      <c r="I21" s="25"/>
      <c r="J21" s="124"/>
      <c r="K21" s="124"/>
      <c r="L21" s="34">
        <f t="shared" si="0"/>
        <v>30708.3</v>
      </c>
    </row>
    <row r="22" spans="1:12" x14ac:dyDescent="0.2">
      <c r="A22" s="192">
        <v>45733</v>
      </c>
      <c r="B22" s="251"/>
      <c r="C22" s="192"/>
      <c r="D22" s="111"/>
      <c r="E22" s="111" t="s">
        <v>190</v>
      </c>
      <c r="F22" s="111" t="s">
        <v>191</v>
      </c>
      <c r="G22" s="112"/>
      <c r="H22" s="112"/>
      <c r="I22" s="112"/>
      <c r="J22" s="252">
        <v>122.97</v>
      </c>
      <c r="K22" s="253"/>
      <c r="L22" s="34">
        <f t="shared" si="0"/>
        <v>30585.33</v>
      </c>
    </row>
    <row r="23" spans="1:12" x14ac:dyDescent="0.2">
      <c r="A23" s="24"/>
      <c r="B23" s="135"/>
      <c r="C23" s="86"/>
      <c r="D23" s="87"/>
      <c r="E23" s="22"/>
      <c r="F23" s="22"/>
      <c r="G23" s="25"/>
      <c r="H23" s="25"/>
      <c r="I23" s="25"/>
      <c r="J23" s="27"/>
      <c r="K23" s="27"/>
      <c r="L23" s="34">
        <f t="shared" si="0"/>
        <v>30585.33</v>
      </c>
    </row>
    <row r="24" spans="1:12" x14ac:dyDescent="0.2">
      <c r="A24" s="192">
        <v>45733</v>
      </c>
      <c r="B24" s="251"/>
      <c r="C24" s="192"/>
      <c r="D24" s="111"/>
      <c r="E24" s="111" t="s">
        <v>190</v>
      </c>
      <c r="F24" s="111" t="s">
        <v>191</v>
      </c>
      <c r="G24" s="112"/>
      <c r="H24" s="112"/>
      <c r="I24" s="112"/>
      <c r="J24" s="252">
        <v>16635.13</v>
      </c>
      <c r="K24" s="253"/>
      <c r="L24" s="34">
        <f t="shared" si="0"/>
        <v>13950.2</v>
      </c>
    </row>
    <row r="25" spans="1:12" x14ac:dyDescent="0.2">
      <c r="A25" s="24"/>
      <c r="B25" s="135"/>
      <c r="C25" s="86"/>
      <c r="D25" s="87"/>
      <c r="E25" s="22"/>
      <c r="F25" s="22"/>
      <c r="G25" s="25"/>
      <c r="H25" s="25"/>
      <c r="I25" s="25"/>
      <c r="J25" s="27"/>
      <c r="K25" s="27"/>
      <c r="L25" s="34">
        <f t="shared" si="0"/>
        <v>13950.2</v>
      </c>
    </row>
    <row r="26" spans="1:12" x14ac:dyDescent="0.2">
      <c r="A26" s="30">
        <v>45735</v>
      </c>
      <c r="B26" s="233"/>
      <c r="C26" s="234"/>
      <c r="D26" s="235" t="s">
        <v>233</v>
      </c>
      <c r="E26" s="235" t="s">
        <v>277</v>
      </c>
      <c r="F26" s="235" t="s">
        <v>81</v>
      </c>
      <c r="G26" s="31"/>
      <c r="H26" s="31"/>
      <c r="I26" s="31"/>
      <c r="J26" s="33">
        <v>600</v>
      </c>
      <c r="K26" s="33"/>
      <c r="L26" s="34">
        <f t="shared" si="0"/>
        <v>13350.2</v>
      </c>
    </row>
    <row r="27" spans="1:12" x14ac:dyDescent="0.2">
      <c r="A27" s="24"/>
      <c r="B27" s="135"/>
      <c r="C27" s="86"/>
      <c r="D27" s="87"/>
      <c r="E27" s="22"/>
      <c r="F27" s="22"/>
      <c r="G27" s="25"/>
      <c r="H27" s="25"/>
      <c r="I27" s="25"/>
      <c r="J27" s="27"/>
      <c r="K27" s="27"/>
      <c r="L27" s="34">
        <f t="shared" si="0"/>
        <v>13350.2</v>
      </c>
    </row>
    <row r="28" spans="1:12" x14ac:dyDescent="0.2">
      <c r="A28" s="30">
        <v>45734</v>
      </c>
      <c r="B28" s="233">
        <v>297506831</v>
      </c>
      <c r="C28" s="234">
        <v>45734</v>
      </c>
      <c r="D28" s="235" t="s">
        <v>192</v>
      </c>
      <c r="E28" s="236" t="s">
        <v>193</v>
      </c>
      <c r="F28" s="28" t="s">
        <v>81</v>
      </c>
      <c r="G28" s="31"/>
      <c r="H28" s="31"/>
      <c r="I28" s="31"/>
      <c r="J28" s="33">
        <v>104.93</v>
      </c>
      <c r="K28" s="33"/>
      <c r="L28" s="34">
        <f t="shared" si="0"/>
        <v>13245.27</v>
      </c>
    </row>
    <row r="29" spans="1:12" x14ac:dyDescent="0.2">
      <c r="A29" s="138"/>
      <c r="B29" s="222"/>
      <c r="C29" s="138"/>
      <c r="D29" s="41"/>
      <c r="E29" s="57"/>
      <c r="F29" s="22"/>
      <c r="G29" s="25"/>
      <c r="H29" s="25"/>
      <c r="I29" s="25"/>
      <c r="J29" s="140"/>
      <c r="K29" s="27"/>
      <c r="L29" s="34">
        <f t="shared" si="0"/>
        <v>13245.27</v>
      </c>
    </row>
    <row r="30" spans="1:12" x14ac:dyDescent="0.2">
      <c r="A30" s="30">
        <v>45740</v>
      </c>
      <c r="B30" s="254" t="s">
        <v>278</v>
      </c>
      <c r="C30" s="255">
        <v>45740</v>
      </c>
      <c r="D30" s="256" t="s">
        <v>279</v>
      </c>
      <c r="E30" s="169" t="s">
        <v>13</v>
      </c>
      <c r="F30" s="28">
        <v>2025008</v>
      </c>
      <c r="G30" s="31"/>
      <c r="H30" s="31"/>
      <c r="I30" s="31"/>
      <c r="J30" s="33"/>
      <c r="K30" s="33">
        <v>976</v>
      </c>
      <c r="L30" s="34">
        <f t="shared" si="0"/>
        <v>14221.27</v>
      </c>
    </row>
    <row r="31" spans="1:12" x14ac:dyDescent="0.2">
      <c r="A31" s="24"/>
      <c r="B31" s="135"/>
      <c r="C31" s="86"/>
      <c r="D31" s="87"/>
      <c r="E31" s="163"/>
      <c r="F31" s="22"/>
      <c r="G31" s="25"/>
      <c r="H31" s="25"/>
      <c r="I31" s="25"/>
      <c r="J31" s="27"/>
      <c r="K31" s="27"/>
      <c r="L31" s="34">
        <f t="shared" si="0"/>
        <v>14221.27</v>
      </c>
    </row>
    <row r="32" spans="1:12" x14ac:dyDescent="0.2">
      <c r="A32" s="281">
        <v>45741</v>
      </c>
      <c r="B32" s="282" t="s">
        <v>280</v>
      </c>
      <c r="C32" s="283">
        <v>45740</v>
      </c>
      <c r="D32" s="284" t="s">
        <v>281</v>
      </c>
      <c r="E32" s="169" t="s">
        <v>13</v>
      </c>
      <c r="F32" s="116">
        <v>2025015</v>
      </c>
      <c r="G32" s="280"/>
      <c r="H32" s="280"/>
      <c r="I32" s="280"/>
      <c r="J32" s="92"/>
      <c r="K32" s="285">
        <v>122</v>
      </c>
      <c r="L32" s="34">
        <f t="shared" si="0"/>
        <v>14343.27</v>
      </c>
    </row>
    <row r="33" spans="1:14" x14ac:dyDescent="0.2">
      <c r="A33" s="68"/>
      <c r="B33" s="219"/>
      <c r="C33" s="220"/>
      <c r="D33" s="221"/>
      <c r="E33" s="163"/>
      <c r="F33" s="57"/>
      <c r="G33" s="74"/>
      <c r="H33" s="74"/>
      <c r="I33" s="74"/>
      <c r="J33" s="182"/>
      <c r="K33" s="75"/>
      <c r="L33" s="34">
        <f t="shared" si="0"/>
        <v>14343.27</v>
      </c>
    </row>
    <row r="34" spans="1:14" x14ac:dyDescent="0.2">
      <c r="A34" s="127">
        <v>45741</v>
      </c>
      <c r="B34" s="128"/>
      <c r="C34" s="127"/>
      <c r="D34" s="129" t="s">
        <v>284</v>
      </c>
      <c r="E34" s="129" t="s">
        <v>285</v>
      </c>
      <c r="F34" s="129">
        <v>2024062</v>
      </c>
      <c r="G34" s="130"/>
      <c r="H34" s="130"/>
      <c r="I34" s="130"/>
      <c r="J34" s="131">
        <v>3800</v>
      </c>
      <c r="K34" s="132"/>
      <c r="L34" s="34">
        <f t="shared" si="0"/>
        <v>10543.27</v>
      </c>
    </row>
    <row r="35" spans="1:14" x14ac:dyDescent="0.2">
      <c r="A35" s="68"/>
      <c r="B35" s="219"/>
      <c r="C35" s="220"/>
      <c r="D35" s="221"/>
      <c r="E35" s="163"/>
      <c r="F35" s="57"/>
      <c r="G35" s="74"/>
      <c r="H35" s="74"/>
      <c r="I35" s="74"/>
      <c r="J35" s="182"/>
      <c r="K35" s="75"/>
      <c r="L35" s="34">
        <f t="shared" si="0"/>
        <v>10543.27</v>
      </c>
    </row>
    <row r="36" spans="1:14" x14ac:dyDescent="0.2">
      <c r="A36" s="127">
        <v>45741</v>
      </c>
      <c r="B36" s="128"/>
      <c r="C36" s="127"/>
      <c r="D36" s="129" t="s">
        <v>284</v>
      </c>
      <c r="E36" s="129" t="s">
        <v>285</v>
      </c>
      <c r="F36" s="129">
        <v>2024062</v>
      </c>
      <c r="G36" s="130"/>
      <c r="H36" s="130"/>
      <c r="I36" s="130"/>
      <c r="J36" s="131">
        <v>950</v>
      </c>
      <c r="K36" s="132"/>
      <c r="L36" s="34">
        <f t="shared" si="0"/>
        <v>9593.27</v>
      </c>
    </row>
    <row r="37" spans="1:14" x14ac:dyDescent="0.2">
      <c r="A37" s="68"/>
      <c r="B37" s="219"/>
      <c r="C37" s="220"/>
      <c r="D37" s="221"/>
      <c r="E37" s="163"/>
      <c r="F37" s="57"/>
      <c r="G37" s="74"/>
      <c r="H37" s="74"/>
      <c r="I37" s="74"/>
      <c r="J37" s="182"/>
      <c r="K37" s="75"/>
      <c r="L37" s="34">
        <f t="shared" si="0"/>
        <v>9593.27</v>
      </c>
    </row>
    <row r="38" spans="1:14" x14ac:dyDescent="0.2">
      <c r="A38" s="121">
        <v>45741</v>
      </c>
      <c r="B38" s="108"/>
      <c r="C38" s="109"/>
      <c r="D38" s="110"/>
      <c r="E38" s="111" t="s">
        <v>15</v>
      </c>
      <c r="F38" s="111" t="s">
        <v>16</v>
      </c>
      <c r="G38" s="112"/>
      <c r="H38" s="112"/>
      <c r="I38" s="112"/>
      <c r="J38" s="122">
        <v>3.48</v>
      </c>
      <c r="K38" s="122"/>
      <c r="L38" s="34">
        <f t="shared" si="0"/>
        <v>9589.7900000000009</v>
      </c>
    </row>
    <row r="39" spans="1:14" x14ac:dyDescent="0.2">
      <c r="A39" s="229"/>
      <c r="B39" s="230"/>
      <c r="C39" s="229"/>
      <c r="D39" s="231"/>
      <c r="E39" s="231"/>
      <c r="F39" s="231"/>
      <c r="G39" s="232"/>
      <c r="H39" s="232"/>
      <c r="I39" s="232"/>
      <c r="J39" s="77"/>
      <c r="K39" s="124"/>
      <c r="L39" s="34">
        <f t="shared" si="0"/>
        <v>9589.7900000000009</v>
      </c>
    </row>
    <row r="40" spans="1:14" x14ac:dyDescent="0.2">
      <c r="A40" s="121">
        <v>45741</v>
      </c>
      <c r="B40" s="108"/>
      <c r="C40" s="109"/>
      <c r="D40" s="110"/>
      <c r="E40" s="111" t="s">
        <v>15</v>
      </c>
      <c r="F40" s="111" t="s">
        <v>16</v>
      </c>
      <c r="G40" s="112"/>
      <c r="H40" s="112"/>
      <c r="I40" s="112"/>
      <c r="J40" s="122">
        <v>0.51</v>
      </c>
      <c r="K40" s="122"/>
      <c r="L40" s="34">
        <f t="shared" si="0"/>
        <v>9589.2800000000007</v>
      </c>
    </row>
    <row r="41" spans="1:14" x14ac:dyDescent="0.2">
      <c r="A41" s="68"/>
      <c r="B41" s="219"/>
      <c r="C41" s="220"/>
      <c r="D41" s="221"/>
      <c r="E41" s="163"/>
      <c r="F41" s="57"/>
      <c r="G41" s="74"/>
      <c r="H41" s="74"/>
      <c r="I41" s="74"/>
      <c r="J41" s="182"/>
      <c r="K41" s="75"/>
      <c r="L41" s="34">
        <f t="shared" si="0"/>
        <v>9589.2800000000007</v>
      </c>
    </row>
    <row r="42" spans="1:14" x14ac:dyDescent="0.2">
      <c r="A42" s="30">
        <v>45742</v>
      </c>
      <c r="B42" s="254" t="s">
        <v>282</v>
      </c>
      <c r="C42" s="255">
        <v>45740</v>
      </c>
      <c r="D42" s="256" t="s">
        <v>283</v>
      </c>
      <c r="E42" s="169" t="s">
        <v>13</v>
      </c>
      <c r="F42" s="28">
        <v>2025008</v>
      </c>
      <c r="G42" s="31"/>
      <c r="H42" s="31"/>
      <c r="I42" s="31"/>
      <c r="J42" s="33"/>
      <c r="K42" s="33">
        <v>488</v>
      </c>
      <c r="L42" s="34">
        <f t="shared" si="0"/>
        <v>10077.280000000001</v>
      </c>
    </row>
    <row r="43" spans="1:14" x14ac:dyDescent="0.2">
      <c r="A43" s="138"/>
      <c r="B43" s="138"/>
      <c r="C43" s="138"/>
      <c r="D43" s="41"/>
      <c r="E43" s="22"/>
      <c r="F43" s="22"/>
      <c r="G43" s="25"/>
      <c r="H43" s="25"/>
      <c r="I43" s="25"/>
      <c r="J43" s="156"/>
      <c r="K43" s="41"/>
      <c r="L43" s="34">
        <f t="shared" si="0"/>
        <v>10077.280000000001</v>
      </c>
    </row>
    <row r="44" spans="1:14" x14ac:dyDescent="0.2">
      <c r="A44" s="30">
        <v>45742</v>
      </c>
      <c r="B44" s="233" t="s">
        <v>286</v>
      </c>
      <c r="C44" s="234">
        <v>45741</v>
      </c>
      <c r="D44" s="236" t="s">
        <v>224</v>
      </c>
      <c r="E44" s="259" t="s">
        <v>225</v>
      </c>
      <c r="F44" s="235" t="s">
        <v>81</v>
      </c>
      <c r="G44" s="31"/>
      <c r="H44" s="31"/>
      <c r="I44" s="31"/>
      <c r="J44" s="33">
        <v>2.5299999999999998</v>
      </c>
      <c r="K44" s="33"/>
      <c r="L44" s="34">
        <f t="shared" si="0"/>
        <v>10074.75</v>
      </c>
    </row>
    <row r="45" spans="1:14" x14ac:dyDescent="0.2">
      <c r="A45" s="24"/>
      <c r="B45" s="138"/>
      <c r="C45" s="138"/>
      <c r="D45" s="41"/>
      <c r="E45" s="22"/>
      <c r="F45" s="22"/>
      <c r="G45" s="25"/>
      <c r="H45" s="25"/>
      <c r="I45" s="25"/>
      <c r="J45" s="156"/>
      <c r="K45" s="41"/>
      <c r="L45" s="34">
        <f t="shared" si="0"/>
        <v>10074.75</v>
      </c>
    </row>
    <row r="46" spans="1:14" x14ac:dyDescent="0.2">
      <c r="A46" s="30">
        <v>45747</v>
      </c>
      <c r="B46" s="286" t="s">
        <v>287</v>
      </c>
      <c r="C46" s="48">
        <v>45498</v>
      </c>
      <c r="D46" s="49" t="s">
        <v>288</v>
      </c>
      <c r="E46" s="169" t="s">
        <v>13</v>
      </c>
      <c r="F46" s="28">
        <v>2022101</v>
      </c>
      <c r="G46" s="31"/>
      <c r="H46" s="31"/>
      <c r="I46" s="31"/>
      <c r="J46" s="287"/>
      <c r="K46" s="288">
        <v>26000</v>
      </c>
      <c r="L46" s="34">
        <f t="shared" si="0"/>
        <v>36074.75</v>
      </c>
    </row>
    <row r="47" spans="1:14" x14ac:dyDescent="0.2">
      <c r="A47" s="24"/>
      <c r="B47" s="139"/>
      <c r="C47" s="138"/>
      <c r="D47" s="41"/>
      <c r="E47" s="22"/>
      <c r="F47" s="22"/>
      <c r="G47" s="25"/>
      <c r="H47" s="25"/>
      <c r="I47" s="25"/>
      <c r="J47" s="140"/>
      <c r="K47" s="46"/>
      <c r="L47" s="34">
        <f t="shared" si="0"/>
        <v>36074.75</v>
      </c>
    </row>
    <row r="48" spans="1:14" ht="12" customHeight="1" x14ac:dyDescent="0.2">
      <c r="A48" s="30"/>
      <c r="B48" s="47"/>
      <c r="C48" s="48"/>
      <c r="D48" s="49"/>
      <c r="E48" s="49"/>
      <c r="F48" s="50"/>
      <c r="G48" s="51"/>
      <c r="H48" s="51"/>
      <c r="I48" s="51"/>
      <c r="J48" s="52"/>
      <c r="K48" s="53"/>
      <c r="L48" s="34">
        <f t="shared" si="0"/>
        <v>36074.75</v>
      </c>
      <c r="M48" s="54"/>
      <c r="N48" s="54"/>
    </row>
    <row r="50" spans="12:12" x14ac:dyDescent="0.2">
      <c r="L50" s="54"/>
    </row>
    <row r="51" spans="12:12" x14ac:dyDescent="0.2">
      <c r="L51" s="54"/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A0AB-8409-4785-9EBE-BA3CB056391D}">
  <sheetPr>
    <pageSetUpPr fitToPage="1"/>
  </sheetPr>
  <dimension ref="A1:N86"/>
  <sheetViews>
    <sheetView topLeftCell="A51" zoomScaleNormal="100" workbookViewId="0">
      <selection activeCell="A65" sqref="A65:K67"/>
    </sheetView>
  </sheetViews>
  <sheetFormatPr defaultRowHeight="12.75" x14ac:dyDescent="0.2"/>
  <cols>
    <col min="1" max="1" width="11.7109375" style="7" customWidth="1"/>
    <col min="2" max="2" width="21.7109375" style="2" customWidth="1"/>
    <col min="3" max="3" width="11.7109375" style="3" customWidth="1"/>
    <col min="4" max="4" width="35.140625" style="4" customWidth="1"/>
    <col min="5" max="5" width="43.42578125" style="4" customWidth="1"/>
    <col min="6" max="6" width="14" style="4" customWidth="1"/>
    <col min="7" max="7" width="10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28515625" style="7" customWidth="1"/>
    <col min="13" max="13" width="15.140625" style="7" customWidth="1"/>
    <col min="14" max="14" width="12.140625" style="7" bestFit="1" customWidth="1"/>
    <col min="15" max="16384" width="9.140625" style="7"/>
  </cols>
  <sheetData>
    <row r="1" spans="1:12" ht="18" x14ac:dyDescent="0.25">
      <c r="A1" s="55" t="s">
        <v>56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ht="13.5" customHeight="1" x14ac:dyDescent="0.2">
      <c r="A6" s="28"/>
      <c r="B6" s="29"/>
      <c r="C6" s="30"/>
      <c r="D6" s="28" t="s">
        <v>10</v>
      </c>
      <c r="E6" s="28"/>
      <c r="F6" s="28"/>
      <c r="G6" s="31"/>
      <c r="H6" s="31"/>
      <c r="I6" s="31"/>
      <c r="J6" s="32"/>
      <c r="K6" s="56"/>
      <c r="L6" s="34">
        <f>Febbraio25BP!L62</f>
        <v>112691.2</v>
      </c>
    </row>
    <row r="7" spans="1:12" x14ac:dyDescent="0.2">
      <c r="A7" s="22"/>
      <c r="B7" s="23"/>
      <c r="C7" s="24"/>
      <c r="D7" s="22"/>
      <c r="E7" s="22"/>
      <c r="F7" s="22"/>
      <c r="G7" s="25"/>
      <c r="H7" s="25"/>
      <c r="I7" s="25"/>
      <c r="J7" s="26"/>
      <c r="K7" s="42"/>
      <c r="L7" s="34">
        <f>+L6+K7-J7</f>
        <v>112691.2</v>
      </c>
    </row>
    <row r="8" spans="1:12" x14ac:dyDescent="0.2">
      <c r="A8" s="113">
        <v>45719</v>
      </c>
      <c r="B8" s="276" t="s">
        <v>289</v>
      </c>
      <c r="C8" s="190">
        <v>45645</v>
      </c>
      <c r="D8" s="191" t="s">
        <v>290</v>
      </c>
      <c r="E8" s="169" t="s">
        <v>13</v>
      </c>
      <c r="F8" s="50">
        <v>2024055</v>
      </c>
      <c r="G8" s="31"/>
      <c r="H8" s="31"/>
      <c r="I8" s="31"/>
      <c r="J8" s="120"/>
      <c r="K8" s="120">
        <v>878.4</v>
      </c>
      <c r="L8" s="34">
        <f t="shared" ref="L8:L71" si="0">+L7+K8-J8</f>
        <v>113569.60000000001</v>
      </c>
    </row>
    <row r="9" spans="1:12" x14ac:dyDescent="0.2">
      <c r="A9" s="123"/>
      <c r="B9" s="23"/>
      <c r="C9" s="24"/>
      <c r="D9" s="22"/>
      <c r="E9" s="22"/>
      <c r="F9" s="8"/>
      <c r="G9" s="25"/>
      <c r="H9" s="25"/>
      <c r="I9" s="25"/>
      <c r="J9" s="26"/>
      <c r="K9" s="27"/>
      <c r="L9" s="34">
        <f t="shared" si="0"/>
        <v>113569.60000000001</v>
      </c>
    </row>
    <row r="10" spans="1:12" x14ac:dyDescent="0.2">
      <c r="A10" s="113">
        <v>45721</v>
      </c>
      <c r="B10" s="276" t="s">
        <v>291</v>
      </c>
      <c r="C10" s="190">
        <v>45692</v>
      </c>
      <c r="D10" s="191" t="s">
        <v>238</v>
      </c>
      <c r="E10" s="169" t="s">
        <v>13</v>
      </c>
      <c r="F10" s="50">
        <v>2024081</v>
      </c>
      <c r="G10" s="31"/>
      <c r="H10" s="31"/>
      <c r="I10" s="31"/>
      <c r="J10" s="120"/>
      <c r="K10" s="120">
        <v>963.8</v>
      </c>
      <c r="L10" s="34">
        <f t="shared" si="0"/>
        <v>114533.4</v>
      </c>
    </row>
    <row r="11" spans="1:12" ht="12" customHeight="1" x14ac:dyDescent="0.2">
      <c r="A11" s="123"/>
      <c r="B11" s="23"/>
      <c r="C11" s="24"/>
      <c r="D11" s="22"/>
      <c r="E11" s="57"/>
      <c r="F11" s="8"/>
      <c r="G11" s="25"/>
      <c r="H11" s="25"/>
      <c r="I11" s="25"/>
      <c r="J11" s="26"/>
      <c r="K11" s="42"/>
      <c r="L11" s="34">
        <f t="shared" si="0"/>
        <v>114533.4</v>
      </c>
    </row>
    <row r="12" spans="1:12" ht="12" customHeight="1" x14ac:dyDescent="0.2">
      <c r="A12" s="113">
        <v>45727</v>
      </c>
      <c r="B12" s="28" t="s">
        <v>292</v>
      </c>
      <c r="C12" s="30">
        <v>45615</v>
      </c>
      <c r="D12" s="28" t="s">
        <v>293</v>
      </c>
      <c r="E12" s="169" t="s">
        <v>13</v>
      </c>
      <c r="F12" s="50">
        <v>2023003</v>
      </c>
      <c r="G12" s="31"/>
      <c r="H12" s="31"/>
      <c r="I12" s="31"/>
      <c r="J12" s="32"/>
      <c r="K12" s="56">
        <v>5550</v>
      </c>
      <c r="L12" s="34">
        <f t="shared" si="0"/>
        <v>120083.4</v>
      </c>
    </row>
    <row r="13" spans="1:12" ht="12" customHeight="1" x14ac:dyDescent="0.2">
      <c r="A13" s="113">
        <v>45727</v>
      </c>
      <c r="B13" s="28" t="s">
        <v>294</v>
      </c>
      <c r="C13" s="30">
        <v>45705</v>
      </c>
      <c r="D13" s="28" t="s">
        <v>293</v>
      </c>
      <c r="E13" s="169" t="s">
        <v>13</v>
      </c>
      <c r="F13" s="50">
        <v>2023003</v>
      </c>
      <c r="G13" s="31"/>
      <c r="H13" s="31"/>
      <c r="I13" s="31"/>
      <c r="J13" s="32"/>
      <c r="K13" s="56">
        <v>-600</v>
      </c>
      <c r="L13" s="34">
        <f t="shared" si="0"/>
        <v>119483.4</v>
      </c>
    </row>
    <row r="14" spans="1:12" ht="12" customHeight="1" x14ac:dyDescent="0.2">
      <c r="A14" s="123"/>
      <c r="B14" s="23"/>
      <c r="C14" s="24"/>
      <c r="D14" s="22"/>
      <c r="E14" s="57"/>
      <c r="F14" s="8"/>
      <c r="G14" s="25"/>
      <c r="H14" s="25"/>
      <c r="I14" s="25"/>
      <c r="J14" s="26"/>
      <c r="K14" s="42"/>
      <c r="L14" s="34">
        <f t="shared" si="0"/>
        <v>119483.4</v>
      </c>
    </row>
    <row r="15" spans="1:12" x14ac:dyDescent="0.2">
      <c r="A15" s="113">
        <v>45729</v>
      </c>
      <c r="B15" s="29"/>
      <c r="C15" s="30"/>
      <c r="D15" s="28" t="s">
        <v>295</v>
      </c>
      <c r="E15" s="116" t="s">
        <v>296</v>
      </c>
      <c r="F15" s="50"/>
      <c r="G15" s="31"/>
      <c r="H15" s="31"/>
      <c r="I15" s="31"/>
      <c r="J15" s="32"/>
      <c r="K15" s="33">
        <v>198</v>
      </c>
      <c r="L15" s="34">
        <f t="shared" si="0"/>
        <v>119681.4</v>
      </c>
    </row>
    <row r="16" spans="1:12" ht="12" customHeight="1" x14ac:dyDescent="0.2">
      <c r="A16" s="123"/>
      <c r="B16" s="23"/>
      <c r="C16" s="24"/>
      <c r="D16" s="22"/>
      <c r="E16" s="57"/>
      <c r="F16" s="8"/>
      <c r="G16" s="25"/>
      <c r="H16" s="25"/>
      <c r="I16" s="25"/>
      <c r="J16" s="26"/>
      <c r="K16" s="42"/>
      <c r="L16" s="34">
        <f t="shared" si="0"/>
        <v>119681.4</v>
      </c>
    </row>
    <row r="17" spans="1:12" x14ac:dyDescent="0.2">
      <c r="A17" s="30">
        <v>45729</v>
      </c>
      <c r="B17" s="28" t="s">
        <v>297</v>
      </c>
      <c r="C17" s="30">
        <v>45705</v>
      </c>
      <c r="D17" s="28" t="s">
        <v>298</v>
      </c>
      <c r="E17" s="169" t="s">
        <v>13</v>
      </c>
      <c r="F17" s="28">
        <v>2024009</v>
      </c>
      <c r="G17" s="31"/>
      <c r="H17" s="31"/>
      <c r="I17" s="31"/>
      <c r="J17" s="32"/>
      <c r="K17" s="33">
        <v>3110.17</v>
      </c>
      <c r="L17" s="34">
        <f t="shared" si="0"/>
        <v>122791.57</v>
      </c>
    </row>
    <row r="18" spans="1:12" s="134" customFormat="1" x14ac:dyDescent="0.2">
      <c r="A18" s="123"/>
      <c r="B18" s="9"/>
      <c r="C18" s="10"/>
      <c r="D18" s="67"/>
      <c r="E18" s="67"/>
      <c r="F18" s="8"/>
      <c r="G18" s="74"/>
      <c r="H18" s="74"/>
      <c r="I18" s="74"/>
      <c r="J18" s="69"/>
      <c r="K18" s="160"/>
      <c r="L18" s="34">
        <f t="shared" si="0"/>
        <v>122791.57</v>
      </c>
    </row>
    <row r="19" spans="1:12" x14ac:dyDescent="0.2">
      <c r="A19" s="113">
        <v>45744</v>
      </c>
      <c r="B19" s="233">
        <v>16</v>
      </c>
      <c r="C19" s="234">
        <v>45726</v>
      </c>
      <c r="D19" s="235" t="s">
        <v>299</v>
      </c>
      <c r="E19" s="236" t="s">
        <v>300</v>
      </c>
      <c r="F19" s="235" t="s">
        <v>81</v>
      </c>
      <c r="G19" s="31"/>
      <c r="H19" s="31"/>
      <c r="I19" s="31"/>
      <c r="J19" s="32">
        <v>14000</v>
      </c>
      <c r="K19" s="33"/>
      <c r="L19" s="34">
        <f t="shared" si="0"/>
        <v>108791.57</v>
      </c>
    </row>
    <row r="20" spans="1:12" x14ac:dyDescent="0.2">
      <c r="A20" s="123"/>
      <c r="B20" s="57"/>
      <c r="C20" s="123"/>
      <c r="D20" s="57"/>
      <c r="E20" s="57"/>
      <c r="F20" s="126"/>
      <c r="G20" s="76"/>
      <c r="H20" s="76"/>
      <c r="I20" s="76"/>
      <c r="J20" s="124"/>
      <c r="K20" s="124"/>
      <c r="L20" s="34">
        <f t="shared" si="0"/>
        <v>108791.57</v>
      </c>
    </row>
    <row r="21" spans="1:12" x14ac:dyDescent="0.2">
      <c r="A21" s="113">
        <v>45744</v>
      </c>
      <c r="B21" s="233">
        <v>10</v>
      </c>
      <c r="C21" s="234">
        <v>45712</v>
      </c>
      <c r="D21" s="235" t="s">
        <v>301</v>
      </c>
      <c r="E21" s="236" t="s">
        <v>302</v>
      </c>
      <c r="F21" s="50" t="s">
        <v>81</v>
      </c>
      <c r="G21" s="31"/>
      <c r="H21" s="31"/>
      <c r="I21" s="31"/>
      <c r="J21" s="32">
        <v>440</v>
      </c>
      <c r="K21" s="33"/>
      <c r="L21" s="34">
        <f t="shared" si="0"/>
        <v>108351.57</v>
      </c>
    </row>
    <row r="22" spans="1:12" x14ac:dyDescent="0.2">
      <c r="A22" s="113">
        <v>45744</v>
      </c>
      <c r="B22" s="233">
        <v>209</v>
      </c>
      <c r="C22" s="234">
        <v>45716</v>
      </c>
      <c r="D22" s="235" t="s">
        <v>70</v>
      </c>
      <c r="E22" s="235" t="s">
        <v>71</v>
      </c>
      <c r="F22" s="50" t="s">
        <v>81</v>
      </c>
      <c r="G22" s="118"/>
      <c r="H22" s="118"/>
      <c r="I22" s="118"/>
      <c r="J22" s="120">
        <v>852.39</v>
      </c>
      <c r="K22" s="120"/>
      <c r="L22" s="34">
        <f t="shared" si="0"/>
        <v>107499.18</v>
      </c>
    </row>
    <row r="23" spans="1:12" x14ac:dyDescent="0.2">
      <c r="A23" s="113">
        <v>45744</v>
      </c>
      <c r="B23" s="233">
        <v>24479</v>
      </c>
      <c r="C23" s="234">
        <v>45695</v>
      </c>
      <c r="D23" s="235" t="s">
        <v>64</v>
      </c>
      <c r="E23" s="236" t="s">
        <v>65</v>
      </c>
      <c r="F23" s="50" t="s">
        <v>81</v>
      </c>
      <c r="G23" s="118"/>
      <c r="H23" s="118"/>
      <c r="I23" s="118"/>
      <c r="J23" s="120">
        <v>868.53</v>
      </c>
      <c r="K23" s="120"/>
      <c r="L23" s="34">
        <f t="shared" si="0"/>
        <v>106630.65</v>
      </c>
    </row>
    <row r="24" spans="1:12" x14ac:dyDescent="0.2">
      <c r="A24" s="113">
        <v>45744</v>
      </c>
      <c r="B24" s="233">
        <v>43145</v>
      </c>
      <c r="C24" s="234">
        <v>45722</v>
      </c>
      <c r="D24" s="235" t="s">
        <v>64</v>
      </c>
      <c r="E24" s="236" t="s">
        <v>65</v>
      </c>
      <c r="F24" s="50" t="s">
        <v>81</v>
      </c>
      <c r="G24" s="118"/>
      <c r="H24" s="118"/>
      <c r="I24" s="118"/>
      <c r="J24" s="120">
        <v>914.94</v>
      </c>
      <c r="K24" s="120"/>
      <c r="L24" s="34">
        <f t="shared" si="0"/>
        <v>105715.71</v>
      </c>
    </row>
    <row r="25" spans="1:12" x14ac:dyDescent="0.2">
      <c r="A25" s="113">
        <v>45744</v>
      </c>
      <c r="B25" s="233">
        <v>22</v>
      </c>
      <c r="C25" s="234">
        <v>45712</v>
      </c>
      <c r="D25" s="235" t="s">
        <v>66</v>
      </c>
      <c r="E25" s="236" t="s">
        <v>303</v>
      </c>
      <c r="F25" s="50" t="s">
        <v>81</v>
      </c>
      <c r="G25" s="31"/>
      <c r="H25" s="31"/>
      <c r="I25" s="31"/>
      <c r="J25" s="120">
        <v>192.62</v>
      </c>
      <c r="K25" s="120"/>
      <c r="L25" s="34">
        <f t="shared" si="0"/>
        <v>105523.09</v>
      </c>
    </row>
    <row r="26" spans="1:12" s="134" customFormat="1" ht="25.5" x14ac:dyDescent="0.2">
      <c r="A26" s="113">
        <v>45744</v>
      </c>
      <c r="B26" s="233">
        <v>43</v>
      </c>
      <c r="C26" s="234">
        <v>45736</v>
      </c>
      <c r="D26" s="291" t="s">
        <v>66</v>
      </c>
      <c r="E26" s="284" t="s">
        <v>305</v>
      </c>
      <c r="F26" s="50" t="s">
        <v>81</v>
      </c>
      <c r="G26" s="280"/>
      <c r="H26" s="280"/>
      <c r="I26" s="280"/>
      <c r="J26" s="92">
        <v>274.58999999999997</v>
      </c>
      <c r="K26" s="261"/>
      <c r="L26" s="34">
        <f t="shared" si="0"/>
        <v>105248.5</v>
      </c>
    </row>
    <row r="27" spans="1:12" x14ac:dyDescent="0.2">
      <c r="A27" s="113">
        <v>45744</v>
      </c>
      <c r="B27" s="233">
        <v>1137</v>
      </c>
      <c r="C27" s="234">
        <v>45716</v>
      </c>
      <c r="D27" s="235" t="s">
        <v>79</v>
      </c>
      <c r="E27" s="235" t="s">
        <v>251</v>
      </c>
      <c r="F27" s="50" t="s">
        <v>81</v>
      </c>
      <c r="G27" s="31"/>
      <c r="H27" s="31"/>
      <c r="I27" s="31"/>
      <c r="J27" s="120">
        <v>479.55</v>
      </c>
      <c r="K27" s="120"/>
      <c r="L27" s="34">
        <f t="shared" si="0"/>
        <v>104768.95</v>
      </c>
    </row>
    <row r="28" spans="1:12" x14ac:dyDescent="0.2">
      <c r="A28" s="113">
        <v>45744</v>
      </c>
      <c r="B28" s="233">
        <v>1138</v>
      </c>
      <c r="C28" s="234">
        <v>45716</v>
      </c>
      <c r="D28" s="235" t="s">
        <v>79</v>
      </c>
      <c r="E28" s="235" t="s">
        <v>80</v>
      </c>
      <c r="F28" s="50" t="s">
        <v>81</v>
      </c>
      <c r="G28" s="31"/>
      <c r="H28" s="31"/>
      <c r="I28" s="31"/>
      <c r="J28" s="32">
        <v>10.46</v>
      </c>
      <c r="K28" s="33"/>
      <c r="L28" s="34">
        <f t="shared" si="0"/>
        <v>104758.49</v>
      </c>
    </row>
    <row r="29" spans="1:12" x14ac:dyDescent="0.2">
      <c r="A29" s="113">
        <v>45744</v>
      </c>
      <c r="B29" s="233">
        <v>1441</v>
      </c>
      <c r="C29" s="234">
        <v>45728</v>
      </c>
      <c r="D29" s="235" t="s">
        <v>79</v>
      </c>
      <c r="E29" s="235" t="s">
        <v>251</v>
      </c>
      <c r="F29" s="50" t="s">
        <v>81</v>
      </c>
      <c r="G29" s="118"/>
      <c r="H29" s="118"/>
      <c r="I29" s="118"/>
      <c r="J29" s="120">
        <v>532.05999999999995</v>
      </c>
      <c r="K29" s="120"/>
      <c r="L29" s="34">
        <f t="shared" si="0"/>
        <v>104226.43</v>
      </c>
    </row>
    <row r="30" spans="1:12" x14ac:dyDescent="0.2">
      <c r="A30" s="113">
        <v>45744</v>
      </c>
      <c r="B30" s="233">
        <v>1632</v>
      </c>
      <c r="C30" s="234">
        <v>45736</v>
      </c>
      <c r="D30" s="235" t="s">
        <v>79</v>
      </c>
      <c r="E30" s="292" t="s">
        <v>251</v>
      </c>
      <c r="F30" s="50" t="s">
        <v>81</v>
      </c>
      <c r="G30" s="31"/>
      <c r="H30" s="31"/>
      <c r="I30" s="31"/>
      <c r="J30" s="32">
        <v>593.61</v>
      </c>
      <c r="K30" s="33"/>
      <c r="L30" s="34">
        <f t="shared" si="0"/>
        <v>103632.82</v>
      </c>
    </row>
    <row r="31" spans="1:12" s="134" customFormat="1" x14ac:dyDescent="0.2">
      <c r="A31" s="123"/>
      <c r="B31" s="9"/>
      <c r="C31" s="10"/>
      <c r="D31" s="67"/>
      <c r="E31" s="67"/>
      <c r="F31" s="8"/>
      <c r="G31" s="154"/>
      <c r="H31" s="25"/>
      <c r="I31" s="25"/>
      <c r="J31" s="26"/>
      <c r="K31" s="42"/>
      <c r="L31" s="34">
        <f t="shared" si="0"/>
        <v>103632.82</v>
      </c>
    </row>
    <row r="32" spans="1:12" x14ac:dyDescent="0.2">
      <c r="A32" s="113">
        <v>45744</v>
      </c>
      <c r="B32" s="289" t="s">
        <v>306</v>
      </c>
      <c r="C32" s="290">
        <v>41025</v>
      </c>
      <c r="D32" s="189" t="s">
        <v>245</v>
      </c>
      <c r="E32" s="189" t="s">
        <v>307</v>
      </c>
      <c r="F32" s="50" t="s">
        <v>81</v>
      </c>
      <c r="G32" s="31"/>
      <c r="H32" s="31"/>
      <c r="I32" s="31"/>
      <c r="J32" s="32">
        <v>1200</v>
      </c>
      <c r="K32" s="33"/>
      <c r="L32" s="34">
        <f t="shared" si="0"/>
        <v>102432.82</v>
      </c>
    </row>
    <row r="33" spans="1:12" x14ac:dyDescent="0.2">
      <c r="A33" s="113">
        <v>45744</v>
      </c>
      <c r="B33" s="233">
        <v>53</v>
      </c>
      <c r="C33" s="234">
        <v>45733</v>
      </c>
      <c r="D33" s="235" t="s">
        <v>74</v>
      </c>
      <c r="E33" s="235" t="s">
        <v>304</v>
      </c>
      <c r="F33" s="50" t="s">
        <v>81</v>
      </c>
      <c r="G33" s="118"/>
      <c r="H33" s="118"/>
      <c r="I33" s="118"/>
      <c r="J33" s="120">
        <v>1800</v>
      </c>
      <c r="K33" s="120"/>
      <c r="L33" s="34">
        <f t="shared" si="0"/>
        <v>100632.82</v>
      </c>
    </row>
    <row r="34" spans="1:12" x14ac:dyDescent="0.2">
      <c r="A34" s="123"/>
      <c r="B34" s="9"/>
      <c r="C34" s="10"/>
      <c r="D34" s="67"/>
      <c r="E34" s="67"/>
      <c r="F34" s="8"/>
      <c r="G34" s="76"/>
      <c r="H34" s="76"/>
      <c r="I34" s="76"/>
      <c r="J34" s="124"/>
      <c r="K34" s="124"/>
      <c r="L34" s="34">
        <f t="shared" si="0"/>
        <v>100632.82</v>
      </c>
    </row>
    <row r="35" spans="1:12" x14ac:dyDescent="0.2">
      <c r="A35" s="113">
        <v>45744</v>
      </c>
      <c r="B35" s="233">
        <v>126</v>
      </c>
      <c r="C35" s="234">
        <v>45631</v>
      </c>
      <c r="D35" s="235" t="s">
        <v>311</v>
      </c>
      <c r="E35" s="236" t="s">
        <v>124</v>
      </c>
      <c r="F35" s="50">
        <v>2024052</v>
      </c>
      <c r="G35" s="118"/>
      <c r="H35" s="118"/>
      <c r="I35" s="118"/>
      <c r="J35" s="120">
        <v>600</v>
      </c>
      <c r="K35" s="120"/>
      <c r="L35" s="34">
        <f t="shared" si="0"/>
        <v>100032.82</v>
      </c>
    </row>
    <row r="36" spans="1:12" x14ac:dyDescent="0.2">
      <c r="A36" s="123"/>
      <c r="B36" s="207"/>
      <c r="C36" s="208"/>
      <c r="D36" s="209"/>
      <c r="E36" s="210"/>
      <c r="F36" s="8"/>
      <c r="G36" s="76"/>
      <c r="H36" s="76"/>
      <c r="I36" s="76"/>
      <c r="J36" s="124"/>
      <c r="K36" s="124"/>
      <c r="L36" s="34">
        <f t="shared" si="0"/>
        <v>100032.82</v>
      </c>
    </row>
    <row r="37" spans="1:12" x14ac:dyDescent="0.2">
      <c r="A37" s="113">
        <v>45744</v>
      </c>
      <c r="B37" s="233">
        <v>194</v>
      </c>
      <c r="C37" s="234">
        <v>45612</v>
      </c>
      <c r="D37" s="235" t="s">
        <v>308</v>
      </c>
      <c r="E37" s="236" t="s">
        <v>309</v>
      </c>
      <c r="F37" s="50">
        <v>2024074</v>
      </c>
      <c r="G37" s="118"/>
      <c r="H37" s="118"/>
      <c r="I37" s="118"/>
      <c r="J37" s="120">
        <v>260</v>
      </c>
      <c r="K37" s="120"/>
      <c r="L37" s="34">
        <f t="shared" si="0"/>
        <v>99772.82</v>
      </c>
    </row>
    <row r="38" spans="1:12" x14ac:dyDescent="0.2">
      <c r="A38" s="113">
        <v>45744</v>
      </c>
      <c r="B38" s="233">
        <v>4</v>
      </c>
      <c r="C38" s="234">
        <v>45613</v>
      </c>
      <c r="D38" s="235" t="s">
        <v>310</v>
      </c>
      <c r="E38" s="236" t="s">
        <v>107</v>
      </c>
      <c r="F38" s="50">
        <v>2024035</v>
      </c>
      <c r="G38" s="118"/>
      <c r="H38" s="118"/>
      <c r="I38" s="118"/>
      <c r="J38" s="120">
        <v>542</v>
      </c>
      <c r="K38" s="120"/>
      <c r="L38" s="34">
        <f t="shared" si="0"/>
        <v>99230.82</v>
      </c>
    </row>
    <row r="39" spans="1:12" x14ac:dyDescent="0.2">
      <c r="A39" s="113">
        <v>45744</v>
      </c>
      <c r="B39" s="233">
        <v>1360</v>
      </c>
      <c r="C39" s="234">
        <v>45625</v>
      </c>
      <c r="D39" s="235" t="s">
        <v>88</v>
      </c>
      <c r="E39" s="236" t="s">
        <v>87</v>
      </c>
      <c r="F39" s="50">
        <v>2024010</v>
      </c>
      <c r="G39" s="118"/>
      <c r="H39" s="118"/>
      <c r="I39" s="118"/>
      <c r="J39" s="120">
        <v>480</v>
      </c>
      <c r="K39" s="120"/>
      <c r="L39" s="34">
        <f t="shared" si="0"/>
        <v>98750.82</v>
      </c>
    </row>
    <row r="40" spans="1:12" x14ac:dyDescent="0.2">
      <c r="A40" s="113">
        <v>45744</v>
      </c>
      <c r="B40" s="233">
        <v>11</v>
      </c>
      <c r="C40" s="234">
        <v>45630</v>
      </c>
      <c r="D40" s="235" t="s">
        <v>82</v>
      </c>
      <c r="E40" s="235" t="s">
        <v>115</v>
      </c>
      <c r="F40" s="50">
        <v>2024049</v>
      </c>
      <c r="G40" s="118"/>
      <c r="H40" s="118"/>
      <c r="I40" s="118"/>
      <c r="J40" s="120">
        <v>2700</v>
      </c>
      <c r="K40" s="120"/>
      <c r="L40" s="34">
        <f t="shared" si="0"/>
        <v>96050.82</v>
      </c>
    </row>
    <row r="41" spans="1:12" x14ac:dyDescent="0.2">
      <c r="A41" s="113">
        <v>45744</v>
      </c>
      <c r="B41" s="233">
        <v>28</v>
      </c>
      <c r="C41" s="234">
        <v>45675</v>
      </c>
      <c r="D41" s="235" t="s">
        <v>105</v>
      </c>
      <c r="E41" s="236" t="s">
        <v>108</v>
      </c>
      <c r="F41" s="50">
        <v>2024045</v>
      </c>
      <c r="G41" s="118"/>
      <c r="H41" s="118"/>
      <c r="I41" s="118"/>
      <c r="J41" s="120">
        <v>800</v>
      </c>
      <c r="K41" s="120"/>
      <c r="L41" s="34">
        <f t="shared" si="0"/>
        <v>95250.82</v>
      </c>
    </row>
    <row r="42" spans="1:12" x14ac:dyDescent="0.2">
      <c r="A42" s="113">
        <v>45744</v>
      </c>
      <c r="B42" s="233">
        <v>30</v>
      </c>
      <c r="C42" s="234">
        <v>45675</v>
      </c>
      <c r="D42" s="235" t="s">
        <v>105</v>
      </c>
      <c r="E42" s="236" t="s">
        <v>312</v>
      </c>
      <c r="F42" s="50">
        <v>2024078</v>
      </c>
      <c r="G42" s="118"/>
      <c r="H42" s="118"/>
      <c r="I42" s="118"/>
      <c r="J42" s="120">
        <v>160</v>
      </c>
      <c r="K42" s="120"/>
      <c r="L42" s="34">
        <f t="shared" si="0"/>
        <v>95090.82</v>
      </c>
    </row>
    <row r="43" spans="1:12" x14ac:dyDescent="0.2">
      <c r="A43" s="113">
        <v>45744</v>
      </c>
      <c r="B43" s="233">
        <v>3</v>
      </c>
      <c r="C43" s="234">
        <v>45706</v>
      </c>
      <c r="D43" s="235" t="s">
        <v>103</v>
      </c>
      <c r="E43" s="236" t="s">
        <v>266</v>
      </c>
      <c r="F43" s="50">
        <v>2024055</v>
      </c>
      <c r="G43" s="118"/>
      <c r="H43" s="118"/>
      <c r="I43" s="118"/>
      <c r="J43" s="120">
        <v>200</v>
      </c>
      <c r="K43" s="120"/>
      <c r="L43" s="34">
        <f t="shared" si="0"/>
        <v>94890.82</v>
      </c>
    </row>
    <row r="44" spans="1:12" x14ac:dyDescent="0.2">
      <c r="A44" s="113">
        <v>45744</v>
      </c>
      <c r="B44" s="233">
        <v>4</v>
      </c>
      <c r="C44" s="234">
        <v>45706</v>
      </c>
      <c r="D44" s="235" t="s">
        <v>103</v>
      </c>
      <c r="E44" s="236" t="s">
        <v>312</v>
      </c>
      <c r="F44" s="50">
        <v>2024078</v>
      </c>
      <c r="G44" s="118"/>
      <c r="H44" s="118"/>
      <c r="I44" s="118"/>
      <c r="J44" s="120">
        <v>200</v>
      </c>
      <c r="K44" s="120"/>
      <c r="L44" s="34">
        <f t="shared" si="0"/>
        <v>94690.82</v>
      </c>
    </row>
    <row r="45" spans="1:12" ht="25.5" x14ac:dyDescent="0.2">
      <c r="A45" s="113">
        <v>45744</v>
      </c>
      <c r="B45" s="233">
        <v>6</v>
      </c>
      <c r="C45" s="234">
        <v>45707</v>
      </c>
      <c r="D45" s="235" t="s">
        <v>301</v>
      </c>
      <c r="E45" s="236" t="s">
        <v>313</v>
      </c>
      <c r="F45" s="28">
        <v>2023073</v>
      </c>
      <c r="G45" s="31"/>
      <c r="H45" s="31"/>
      <c r="I45" s="31"/>
      <c r="J45" s="120">
        <v>199</v>
      </c>
      <c r="K45" s="120"/>
      <c r="L45" s="34">
        <f t="shared" si="0"/>
        <v>94491.82</v>
      </c>
    </row>
    <row r="46" spans="1:12" x14ac:dyDescent="0.2">
      <c r="A46" s="113">
        <v>45744</v>
      </c>
      <c r="B46" s="233">
        <v>71</v>
      </c>
      <c r="C46" s="234">
        <v>45709</v>
      </c>
      <c r="D46" s="235" t="s">
        <v>314</v>
      </c>
      <c r="E46" s="236" t="s">
        <v>315</v>
      </c>
      <c r="F46" s="28">
        <v>2023073</v>
      </c>
      <c r="G46" s="31"/>
      <c r="H46" s="31"/>
      <c r="I46" s="31"/>
      <c r="J46" s="120">
        <v>360</v>
      </c>
      <c r="K46" s="120"/>
      <c r="L46" s="34">
        <f t="shared" si="0"/>
        <v>94131.82</v>
      </c>
    </row>
    <row r="47" spans="1:12" x14ac:dyDescent="0.2">
      <c r="A47" s="113">
        <v>45744</v>
      </c>
      <c r="B47" s="233">
        <v>79</v>
      </c>
      <c r="C47" s="234">
        <v>45713</v>
      </c>
      <c r="D47" s="235" t="s">
        <v>314</v>
      </c>
      <c r="E47" s="236" t="s">
        <v>316</v>
      </c>
      <c r="F47" s="28">
        <v>2023073</v>
      </c>
      <c r="G47" s="31"/>
      <c r="H47" s="31"/>
      <c r="I47" s="31"/>
      <c r="J47" s="120">
        <v>360</v>
      </c>
      <c r="K47" s="120"/>
      <c r="L47" s="34">
        <f t="shared" si="0"/>
        <v>93771.82</v>
      </c>
    </row>
    <row r="48" spans="1:12" ht="25.5" x14ac:dyDescent="0.2">
      <c r="A48" s="113">
        <v>45744</v>
      </c>
      <c r="B48" s="233">
        <v>27</v>
      </c>
      <c r="C48" s="234">
        <v>45716</v>
      </c>
      <c r="D48" s="235" t="s">
        <v>93</v>
      </c>
      <c r="E48" s="235" t="s">
        <v>94</v>
      </c>
      <c r="F48" s="28">
        <v>2024064</v>
      </c>
      <c r="G48" s="31"/>
      <c r="H48" s="31"/>
      <c r="I48" s="31"/>
      <c r="J48" s="120">
        <v>1081.97</v>
      </c>
      <c r="K48" s="120"/>
      <c r="L48" s="34">
        <f t="shared" si="0"/>
        <v>92689.85</v>
      </c>
    </row>
    <row r="49" spans="1:12" x14ac:dyDescent="0.2">
      <c r="A49" s="113">
        <v>45744</v>
      </c>
      <c r="B49" s="233">
        <v>7</v>
      </c>
      <c r="C49" s="234">
        <v>45700</v>
      </c>
      <c r="D49" s="235" t="s">
        <v>317</v>
      </c>
      <c r="E49" s="236" t="s">
        <v>118</v>
      </c>
      <c r="F49" s="28">
        <v>2023033</v>
      </c>
      <c r="G49" s="31"/>
      <c r="H49" s="31"/>
      <c r="I49" s="31"/>
      <c r="J49" s="120">
        <v>560</v>
      </c>
      <c r="K49" s="120"/>
      <c r="L49" s="34">
        <f t="shared" si="0"/>
        <v>92129.85</v>
      </c>
    </row>
    <row r="50" spans="1:12" x14ac:dyDescent="0.2">
      <c r="A50" s="113">
        <v>45744</v>
      </c>
      <c r="B50" s="233">
        <v>16</v>
      </c>
      <c r="C50" s="234">
        <v>45712</v>
      </c>
      <c r="D50" s="235" t="s">
        <v>182</v>
      </c>
      <c r="E50" s="236" t="s">
        <v>261</v>
      </c>
      <c r="F50" s="28">
        <v>2024039</v>
      </c>
      <c r="G50" s="31"/>
      <c r="H50" s="31"/>
      <c r="I50" s="31"/>
      <c r="J50" s="120">
        <v>200</v>
      </c>
      <c r="K50" s="120"/>
      <c r="L50" s="34">
        <f t="shared" si="0"/>
        <v>91929.85</v>
      </c>
    </row>
    <row r="51" spans="1:12" x14ac:dyDescent="0.2">
      <c r="A51" s="113">
        <v>45744</v>
      </c>
      <c r="B51" s="233">
        <v>17</v>
      </c>
      <c r="C51" s="234">
        <v>45712</v>
      </c>
      <c r="D51" s="235" t="s">
        <v>182</v>
      </c>
      <c r="E51" s="236" t="s">
        <v>318</v>
      </c>
      <c r="F51" s="28">
        <v>2024053</v>
      </c>
      <c r="G51" s="31"/>
      <c r="H51" s="31"/>
      <c r="I51" s="31"/>
      <c r="J51" s="120">
        <v>800</v>
      </c>
      <c r="K51" s="120"/>
      <c r="L51" s="34">
        <f t="shared" si="0"/>
        <v>91129.85</v>
      </c>
    </row>
    <row r="52" spans="1:12" ht="25.5" x14ac:dyDescent="0.2">
      <c r="A52" s="113">
        <v>45744</v>
      </c>
      <c r="B52" s="233">
        <v>18</v>
      </c>
      <c r="C52" s="234">
        <v>45712</v>
      </c>
      <c r="D52" s="235" t="s">
        <v>182</v>
      </c>
      <c r="E52" s="236" t="s">
        <v>264</v>
      </c>
      <c r="F52" s="28">
        <v>2024072</v>
      </c>
      <c r="G52" s="31"/>
      <c r="H52" s="31"/>
      <c r="I52" s="31"/>
      <c r="J52" s="120">
        <v>200</v>
      </c>
      <c r="K52" s="120"/>
      <c r="L52" s="34">
        <f t="shared" si="0"/>
        <v>90929.85</v>
      </c>
    </row>
    <row r="53" spans="1:12" x14ac:dyDescent="0.2">
      <c r="A53" s="113">
        <v>45744</v>
      </c>
      <c r="B53" s="233">
        <v>54</v>
      </c>
      <c r="C53" s="234">
        <v>45722</v>
      </c>
      <c r="D53" s="235" t="s">
        <v>105</v>
      </c>
      <c r="E53" s="236" t="s">
        <v>266</v>
      </c>
      <c r="F53" s="28">
        <v>2024055</v>
      </c>
      <c r="G53" s="31"/>
      <c r="H53" s="31"/>
      <c r="I53" s="31"/>
      <c r="J53" s="120">
        <v>200</v>
      </c>
      <c r="K53" s="120"/>
      <c r="L53" s="34">
        <f t="shared" si="0"/>
        <v>90729.85</v>
      </c>
    </row>
    <row r="54" spans="1:12" x14ac:dyDescent="0.2">
      <c r="A54" s="113">
        <v>45744</v>
      </c>
      <c r="B54" s="233">
        <v>55</v>
      </c>
      <c r="C54" s="234">
        <v>45722</v>
      </c>
      <c r="D54" s="235" t="s">
        <v>105</v>
      </c>
      <c r="E54" s="236" t="s">
        <v>263</v>
      </c>
      <c r="F54" s="28">
        <v>2024067</v>
      </c>
      <c r="G54" s="31"/>
      <c r="H54" s="31"/>
      <c r="I54" s="31"/>
      <c r="J54" s="120">
        <v>300</v>
      </c>
      <c r="K54" s="120"/>
      <c r="L54" s="34">
        <f t="shared" si="0"/>
        <v>90429.85</v>
      </c>
    </row>
    <row r="55" spans="1:12" x14ac:dyDescent="0.2">
      <c r="A55" s="113">
        <v>45744</v>
      </c>
      <c r="B55" s="233">
        <v>61</v>
      </c>
      <c r="C55" s="234">
        <v>45723</v>
      </c>
      <c r="D55" s="235" t="s">
        <v>265</v>
      </c>
      <c r="E55" s="236" t="s">
        <v>102</v>
      </c>
      <c r="F55" s="28">
        <v>2024050</v>
      </c>
      <c r="G55" s="31"/>
      <c r="H55" s="31"/>
      <c r="I55" s="31"/>
      <c r="J55" s="120">
        <v>100</v>
      </c>
      <c r="K55" s="120"/>
      <c r="L55" s="34">
        <f t="shared" si="0"/>
        <v>90329.85</v>
      </c>
    </row>
    <row r="56" spans="1:12" ht="25.5" x14ac:dyDescent="0.2">
      <c r="A56" s="113">
        <v>45744</v>
      </c>
      <c r="B56" s="233">
        <v>16</v>
      </c>
      <c r="C56" s="234">
        <v>45734</v>
      </c>
      <c r="D56" s="235" t="s">
        <v>319</v>
      </c>
      <c r="E56" s="236" t="s">
        <v>320</v>
      </c>
      <c r="F56" s="117">
        <v>2023073</v>
      </c>
      <c r="G56" s="118"/>
      <c r="H56" s="118"/>
      <c r="I56" s="118"/>
      <c r="J56" s="120">
        <v>983.61</v>
      </c>
      <c r="K56" s="120"/>
      <c r="L56" s="34">
        <f t="shared" si="0"/>
        <v>89346.240000000005</v>
      </c>
    </row>
    <row r="57" spans="1:12" ht="25.5" x14ac:dyDescent="0.2">
      <c r="A57" s="113">
        <v>45744</v>
      </c>
      <c r="B57" s="233">
        <v>144</v>
      </c>
      <c r="C57" s="234">
        <v>45734</v>
      </c>
      <c r="D57" s="235" t="s">
        <v>321</v>
      </c>
      <c r="E57" s="236" t="s">
        <v>322</v>
      </c>
      <c r="F57" s="293">
        <v>2023090</v>
      </c>
      <c r="G57" s="118"/>
      <c r="H57" s="118"/>
      <c r="I57" s="118"/>
      <c r="J57" s="120">
        <v>813</v>
      </c>
      <c r="K57" s="120"/>
      <c r="L57" s="34">
        <f t="shared" si="0"/>
        <v>88533.24</v>
      </c>
    </row>
    <row r="58" spans="1:12" x14ac:dyDescent="0.2">
      <c r="A58" s="113">
        <v>45744</v>
      </c>
      <c r="B58" s="233" t="s">
        <v>323</v>
      </c>
      <c r="C58" s="234">
        <v>45737</v>
      </c>
      <c r="D58" s="291" t="s">
        <v>324</v>
      </c>
      <c r="E58" s="236" t="s">
        <v>325</v>
      </c>
      <c r="F58" s="169">
        <v>2024070</v>
      </c>
      <c r="G58" s="118"/>
      <c r="H58" s="118"/>
      <c r="I58" s="118"/>
      <c r="J58" s="120">
        <v>670</v>
      </c>
      <c r="K58" s="120"/>
      <c r="L58" s="34">
        <f t="shared" si="0"/>
        <v>87863.24</v>
      </c>
    </row>
    <row r="59" spans="1:12" x14ac:dyDescent="0.2">
      <c r="A59" s="113">
        <v>45744</v>
      </c>
      <c r="B59" s="233" t="s">
        <v>326</v>
      </c>
      <c r="C59" s="234">
        <v>45737</v>
      </c>
      <c r="D59" s="291" t="s">
        <v>324</v>
      </c>
      <c r="E59" s="236" t="s">
        <v>268</v>
      </c>
      <c r="F59" s="294">
        <v>2024081</v>
      </c>
      <c r="G59" s="118"/>
      <c r="H59" s="118"/>
      <c r="I59" s="118"/>
      <c r="J59" s="120">
        <v>110</v>
      </c>
      <c r="K59" s="120"/>
      <c r="L59" s="34">
        <f t="shared" si="0"/>
        <v>87753.24</v>
      </c>
    </row>
    <row r="60" spans="1:12" ht="25.5" x14ac:dyDescent="0.2">
      <c r="A60" s="113">
        <v>45744</v>
      </c>
      <c r="B60" s="233" t="s">
        <v>327</v>
      </c>
      <c r="C60" s="234">
        <v>45737</v>
      </c>
      <c r="D60" s="295" t="s">
        <v>328</v>
      </c>
      <c r="E60" s="236" t="s">
        <v>329</v>
      </c>
      <c r="F60" s="28">
        <v>2023081</v>
      </c>
      <c r="G60" s="31"/>
      <c r="H60" s="31"/>
      <c r="I60" s="31"/>
      <c r="J60" s="120">
        <v>238</v>
      </c>
      <c r="K60" s="120"/>
      <c r="L60" s="34">
        <f t="shared" si="0"/>
        <v>87515.24</v>
      </c>
    </row>
    <row r="61" spans="1:12" ht="25.5" x14ac:dyDescent="0.2">
      <c r="A61" s="113">
        <v>45744</v>
      </c>
      <c r="B61" s="233" t="s">
        <v>330</v>
      </c>
      <c r="C61" s="234">
        <v>45737</v>
      </c>
      <c r="D61" s="295" t="s">
        <v>331</v>
      </c>
      <c r="E61" s="236" t="s">
        <v>329</v>
      </c>
      <c r="F61" s="117">
        <v>2023081</v>
      </c>
      <c r="G61" s="118"/>
      <c r="H61" s="118"/>
      <c r="I61" s="118"/>
      <c r="J61" s="120">
        <v>398</v>
      </c>
      <c r="K61" s="120"/>
      <c r="L61" s="34">
        <f t="shared" si="0"/>
        <v>87117.24</v>
      </c>
    </row>
    <row r="62" spans="1:12" x14ac:dyDescent="0.2">
      <c r="A62" s="113">
        <v>45744</v>
      </c>
      <c r="B62" s="233">
        <v>15</v>
      </c>
      <c r="C62" s="234">
        <v>45727</v>
      </c>
      <c r="D62" s="291" t="s">
        <v>332</v>
      </c>
      <c r="E62" s="236" t="s">
        <v>118</v>
      </c>
      <c r="F62" s="28">
        <v>2023033</v>
      </c>
      <c r="G62" s="31"/>
      <c r="H62" s="31"/>
      <c r="I62" s="31"/>
      <c r="J62" s="120">
        <v>560</v>
      </c>
      <c r="K62" s="120"/>
      <c r="L62" s="34">
        <f t="shared" si="0"/>
        <v>86557.24</v>
      </c>
    </row>
    <row r="63" spans="1:12" ht="25.5" x14ac:dyDescent="0.2">
      <c r="A63" s="113">
        <v>45744</v>
      </c>
      <c r="B63" s="233">
        <v>5</v>
      </c>
      <c r="C63" s="234">
        <v>45737</v>
      </c>
      <c r="D63" s="291" t="s">
        <v>333</v>
      </c>
      <c r="E63" s="236" t="s">
        <v>334</v>
      </c>
      <c r="F63" s="117">
        <v>2023073</v>
      </c>
      <c r="G63" s="118"/>
      <c r="H63" s="118"/>
      <c r="I63" s="118"/>
      <c r="J63" s="120">
        <v>2808</v>
      </c>
      <c r="K63" s="120"/>
      <c r="L63" s="34">
        <f t="shared" si="0"/>
        <v>83749.240000000005</v>
      </c>
    </row>
    <row r="64" spans="1:12" x14ac:dyDescent="0.2">
      <c r="A64" s="123"/>
      <c r="B64" s="57"/>
      <c r="C64" s="123"/>
      <c r="D64" s="57"/>
      <c r="E64" s="57"/>
      <c r="F64" s="126"/>
      <c r="G64" s="76"/>
      <c r="H64" s="76"/>
      <c r="I64" s="76"/>
      <c r="J64" s="124"/>
      <c r="K64" s="124"/>
      <c r="L64" s="34">
        <f t="shared" si="0"/>
        <v>83749.240000000005</v>
      </c>
    </row>
    <row r="65" spans="1:12" x14ac:dyDescent="0.2">
      <c r="A65" s="113">
        <v>45744</v>
      </c>
      <c r="B65" s="116"/>
      <c r="C65" s="113"/>
      <c r="D65" s="116" t="s">
        <v>335</v>
      </c>
      <c r="E65" s="116" t="s">
        <v>338</v>
      </c>
      <c r="F65" s="50" t="s">
        <v>81</v>
      </c>
      <c r="G65" s="118"/>
      <c r="H65" s="118"/>
      <c r="I65" s="118"/>
      <c r="J65" s="120">
        <v>1292.82</v>
      </c>
      <c r="K65" s="120"/>
      <c r="L65" s="34">
        <f t="shared" si="0"/>
        <v>82456.42</v>
      </c>
    </row>
    <row r="66" spans="1:12" ht="25.5" x14ac:dyDescent="0.2">
      <c r="A66" s="113">
        <v>45744</v>
      </c>
      <c r="B66" s="116"/>
      <c r="C66" s="113"/>
      <c r="D66" s="116" t="s">
        <v>336</v>
      </c>
      <c r="E66" s="116" t="s">
        <v>339</v>
      </c>
      <c r="F66" s="50" t="s">
        <v>81</v>
      </c>
      <c r="G66" s="118"/>
      <c r="H66" s="118"/>
      <c r="I66" s="118"/>
      <c r="J66" s="120">
        <v>1176.06</v>
      </c>
      <c r="K66" s="120"/>
      <c r="L66" s="34">
        <f t="shared" si="0"/>
        <v>81280.36</v>
      </c>
    </row>
    <row r="67" spans="1:12" ht="25.5" x14ac:dyDescent="0.2">
      <c r="A67" s="113">
        <v>45744</v>
      </c>
      <c r="B67" s="116"/>
      <c r="C67" s="113"/>
      <c r="D67" s="116" t="s">
        <v>337</v>
      </c>
      <c r="E67" s="116" t="s">
        <v>340</v>
      </c>
      <c r="F67" s="50" t="s">
        <v>81</v>
      </c>
      <c r="G67" s="118"/>
      <c r="H67" s="118"/>
      <c r="I67" s="118"/>
      <c r="J67" s="120">
        <v>4318.6499999999996</v>
      </c>
      <c r="K67" s="120"/>
      <c r="L67" s="34">
        <f t="shared" si="0"/>
        <v>76961.710000000006</v>
      </c>
    </row>
    <row r="68" spans="1:12" x14ac:dyDescent="0.2">
      <c r="A68" s="206"/>
      <c r="B68" s="43"/>
      <c r="C68" s="66"/>
      <c r="D68" s="40"/>
      <c r="E68" s="22"/>
      <c r="F68" s="22"/>
      <c r="G68" s="154"/>
      <c r="H68" s="25"/>
      <c r="I68" s="25"/>
      <c r="J68" s="26"/>
      <c r="K68" s="42"/>
      <c r="L68" s="34">
        <f t="shared" si="0"/>
        <v>76961.710000000006</v>
      </c>
    </row>
    <row r="69" spans="1:12" x14ac:dyDescent="0.2">
      <c r="A69" s="121">
        <v>45744</v>
      </c>
      <c r="B69" s="108"/>
      <c r="C69" s="109"/>
      <c r="D69" s="110"/>
      <c r="E69" s="111" t="s">
        <v>15</v>
      </c>
      <c r="F69" s="111" t="s">
        <v>16</v>
      </c>
      <c r="G69" s="112"/>
      <c r="H69" s="112"/>
      <c r="I69" s="112"/>
      <c r="J69" s="122">
        <v>1.31</v>
      </c>
      <c r="K69" s="122"/>
      <c r="L69" s="34">
        <f t="shared" si="0"/>
        <v>76960.399999999994</v>
      </c>
    </row>
    <row r="70" spans="1:12" x14ac:dyDescent="0.2">
      <c r="A70" s="123"/>
      <c r="B70" s="57"/>
      <c r="C70" s="123"/>
      <c r="D70" s="57"/>
      <c r="E70" s="57"/>
      <c r="F70" s="126"/>
      <c r="G70" s="76"/>
      <c r="H70" s="76"/>
      <c r="I70" s="76"/>
      <c r="J70" s="124"/>
      <c r="K70" s="124"/>
      <c r="L70" s="34">
        <f t="shared" si="0"/>
        <v>76960.399999999994</v>
      </c>
    </row>
    <row r="71" spans="1:12" x14ac:dyDescent="0.2">
      <c r="A71" s="121">
        <v>45744</v>
      </c>
      <c r="B71" s="108"/>
      <c r="C71" s="109"/>
      <c r="D71" s="110"/>
      <c r="E71" s="111" t="s">
        <v>15</v>
      </c>
      <c r="F71" s="111" t="s">
        <v>16</v>
      </c>
      <c r="G71" s="112"/>
      <c r="H71" s="112"/>
      <c r="I71" s="112"/>
      <c r="J71" s="122">
        <v>2.62</v>
      </c>
      <c r="K71" s="122"/>
      <c r="L71" s="34">
        <f t="shared" si="0"/>
        <v>76957.78</v>
      </c>
    </row>
    <row r="72" spans="1:12" x14ac:dyDescent="0.2">
      <c r="A72" s="123"/>
      <c r="B72" s="8"/>
      <c r="C72" s="10"/>
      <c r="D72" s="67"/>
      <c r="E72" s="57"/>
      <c r="F72" s="8"/>
      <c r="G72" s="76"/>
      <c r="H72" s="76"/>
      <c r="I72" s="76"/>
      <c r="J72" s="124"/>
      <c r="K72" s="124"/>
      <c r="L72" s="34">
        <f t="shared" ref="L72:L83" si="1">+L71+K72-J72</f>
        <v>76957.78</v>
      </c>
    </row>
    <row r="73" spans="1:12" x14ac:dyDescent="0.2">
      <c r="A73" s="121">
        <v>45744</v>
      </c>
      <c r="B73" s="108"/>
      <c r="C73" s="109"/>
      <c r="D73" s="110"/>
      <c r="E73" s="111" t="s">
        <v>15</v>
      </c>
      <c r="F73" s="111" t="s">
        <v>16</v>
      </c>
      <c r="G73" s="112"/>
      <c r="H73" s="112"/>
      <c r="I73" s="112"/>
      <c r="J73" s="122">
        <v>34.39</v>
      </c>
      <c r="K73" s="122"/>
      <c r="L73" s="34">
        <f t="shared" si="1"/>
        <v>76923.39</v>
      </c>
    </row>
    <row r="74" spans="1:12" x14ac:dyDescent="0.2">
      <c r="A74" s="123"/>
      <c r="B74" s="8"/>
      <c r="C74" s="10"/>
      <c r="D74" s="67"/>
      <c r="E74" s="57"/>
      <c r="F74" s="181"/>
      <c r="G74" s="76"/>
      <c r="H74" s="76"/>
      <c r="I74" s="76"/>
      <c r="J74" s="124"/>
      <c r="K74" s="124"/>
      <c r="L74" s="34">
        <f t="shared" si="1"/>
        <v>76923.39</v>
      </c>
    </row>
    <row r="75" spans="1:12" x14ac:dyDescent="0.2">
      <c r="A75" s="121">
        <v>45744</v>
      </c>
      <c r="B75" s="108"/>
      <c r="C75" s="109"/>
      <c r="D75" s="110"/>
      <c r="E75" s="111" t="s">
        <v>15</v>
      </c>
      <c r="F75" s="111" t="s">
        <v>16</v>
      </c>
      <c r="G75" s="112"/>
      <c r="H75" s="112"/>
      <c r="I75" s="112"/>
      <c r="J75" s="122">
        <v>5.43</v>
      </c>
      <c r="K75" s="122"/>
      <c r="L75" s="34">
        <f t="shared" si="1"/>
        <v>76917.960000000006</v>
      </c>
    </row>
    <row r="76" spans="1:12" x14ac:dyDescent="0.2">
      <c r="A76" s="123"/>
      <c r="B76" s="8"/>
      <c r="C76" s="10"/>
      <c r="D76" s="67"/>
      <c r="E76" s="57"/>
      <c r="F76" s="8"/>
      <c r="G76" s="76"/>
      <c r="H76" s="76"/>
      <c r="I76" s="76"/>
      <c r="J76" s="124"/>
      <c r="K76" s="124"/>
      <c r="L76" s="34">
        <f t="shared" si="1"/>
        <v>76917.960000000006</v>
      </c>
    </row>
    <row r="77" spans="1:12" x14ac:dyDescent="0.2">
      <c r="A77" s="121">
        <v>45744</v>
      </c>
      <c r="B77" s="108"/>
      <c r="C77" s="109"/>
      <c r="D77" s="110"/>
      <c r="E77" s="111" t="s">
        <v>15</v>
      </c>
      <c r="F77" s="111" t="s">
        <v>16</v>
      </c>
      <c r="G77" s="112"/>
      <c r="H77" s="112"/>
      <c r="I77" s="112"/>
      <c r="J77" s="122">
        <v>1.81</v>
      </c>
      <c r="K77" s="122"/>
      <c r="L77" s="34">
        <f t="shared" si="1"/>
        <v>76916.149999999994</v>
      </c>
    </row>
    <row r="78" spans="1:12" ht="12" customHeight="1" x14ac:dyDescent="0.2">
      <c r="A78" s="123"/>
      <c r="B78" s="8"/>
      <c r="C78" s="10"/>
      <c r="D78" s="67"/>
      <c r="E78" s="57"/>
      <c r="F78" s="8"/>
      <c r="G78" s="25"/>
      <c r="H78" s="25"/>
      <c r="I78" s="25"/>
      <c r="J78" s="162"/>
      <c r="K78" s="27"/>
      <c r="L78" s="34">
        <f t="shared" si="1"/>
        <v>76916.149999999994</v>
      </c>
    </row>
    <row r="79" spans="1:12" ht="12" customHeight="1" x14ac:dyDescent="0.2">
      <c r="A79" s="121">
        <v>45744</v>
      </c>
      <c r="B79" s="108"/>
      <c r="C79" s="109"/>
      <c r="D79" s="110"/>
      <c r="E79" s="111" t="s">
        <v>15</v>
      </c>
      <c r="F79" s="111" t="s">
        <v>16</v>
      </c>
      <c r="G79" s="112"/>
      <c r="H79" s="112"/>
      <c r="I79" s="112"/>
      <c r="J79" s="122">
        <v>9.0500000000000007</v>
      </c>
      <c r="K79" s="122"/>
      <c r="L79" s="34">
        <f t="shared" si="1"/>
        <v>76907.100000000006</v>
      </c>
    </row>
    <row r="80" spans="1:12" x14ac:dyDescent="0.2">
      <c r="A80" s="123"/>
      <c r="B80" s="38"/>
      <c r="C80" s="66"/>
      <c r="D80" s="40"/>
      <c r="E80" s="22"/>
      <c r="F80" s="22"/>
      <c r="G80" s="25"/>
      <c r="H80" s="25"/>
      <c r="I80" s="25"/>
      <c r="J80" s="124"/>
      <c r="K80" s="124"/>
      <c r="L80" s="34">
        <f t="shared" si="1"/>
        <v>76907.100000000006</v>
      </c>
    </row>
    <row r="81" spans="1:14" ht="12" customHeight="1" x14ac:dyDescent="0.2">
      <c r="A81" s="113">
        <v>45747</v>
      </c>
      <c r="B81" s="50" t="s">
        <v>341</v>
      </c>
      <c r="C81" s="64">
        <v>45692</v>
      </c>
      <c r="D81" s="266" t="s">
        <v>290</v>
      </c>
      <c r="E81" s="169" t="s">
        <v>13</v>
      </c>
      <c r="F81" s="50">
        <v>2024055</v>
      </c>
      <c r="G81" s="31"/>
      <c r="H81" s="31"/>
      <c r="I81" s="31"/>
      <c r="J81" s="120"/>
      <c r="K81" s="120">
        <v>658.8</v>
      </c>
      <c r="L81" s="34">
        <f t="shared" si="1"/>
        <v>77565.899999999994</v>
      </c>
    </row>
    <row r="82" spans="1:14" ht="12.6" customHeight="1" x14ac:dyDescent="0.2">
      <c r="A82" s="123"/>
      <c r="B82" s="9"/>
      <c r="C82" s="10"/>
      <c r="D82" s="67"/>
      <c r="E82" s="67"/>
      <c r="F82" s="8"/>
      <c r="G82" s="37"/>
      <c r="H82" s="25"/>
      <c r="I82" s="25"/>
      <c r="J82" s="58"/>
      <c r="K82" s="58"/>
      <c r="L82" s="34">
        <f t="shared" si="1"/>
        <v>77565.899999999994</v>
      </c>
    </row>
    <row r="83" spans="1:14" ht="12.75" customHeight="1" x14ac:dyDescent="0.2">
      <c r="A83" s="30"/>
      <c r="B83" s="47"/>
      <c r="C83" s="48"/>
      <c r="D83" s="49"/>
      <c r="E83" s="49"/>
      <c r="F83" s="50"/>
      <c r="G83" s="51"/>
      <c r="H83" s="51"/>
      <c r="I83" s="51"/>
      <c r="J83" s="53"/>
      <c r="K83" s="53"/>
      <c r="L83" s="34">
        <f t="shared" si="1"/>
        <v>77565.899999999994</v>
      </c>
      <c r="M83" s="60"/>
      <c r="N83" s="54"/>
    </row>
    <row r="84" spans="1:14" x14ac:dyDescent="0.2">
      <c r="J84" s="141"/>
    </row>
    <row r="85" spans="1:14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54"/>
    </row>
    <row r="86" spans="1:14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54"/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2FB1-4547-482A-8BB0-8E9C00908176}">
  <sheetPr>
    <pageSetUpPr fitToPage="1"/>
  </sheetPr>
  <dimension ref="A1:L12"/>
  <sheetViews>
    <sheetView zoomScaleNormal="100" workbookViewId="0">
      <selection activeCell="E42" sqref="E42"/>
    </sheetView>
  </sheetViews>
  <sheetFormatPr defaultRowHeight="12.75" x14ac:dyDescent="0.2"/>
  <cols>
    <col min="1" max="1" width="12" style="7" customWidth="1"/>
    <col min="2" max="2" width="21.7109375" style="2" customWidth="1"/>
    <col min="3" max="3" width="11.5703125" style="3" customWidth="1"/>
    <col min="4" max="4" width="33.28515625" style="4" customWidth="1"/>
    <col min="5" max="5" width="43.42578125" style="4" customWidth="1"/>
    <col min="6" max="6" width="14" style="4" customWidth="1"/>
    <col min="7" max="7" width="8.140625" style="5" customWidth="1"/>
    <col min="8" max="9" width="7.7109375" style="5" customWidth="1"/>
    <col min="10" max="10" width="14.42578125" style="6" customWidth="1"/>
    <col min="11" max="11" width="15.7109375" style="6" customWidth="1"/>
    <col min="12" max="12" width="16.85546875" style="7" customWidth="1"/>
    <col min="13" max="13" width="12.140625" style="7" bestFit="1" customWidth="1"/>
    <col min="14" max="16384" width="9.140625" style="7"/>
  </cols>
  <sheetData>
    <row r="1" spans="1:12" ht="18" x14ac:dyDescent="0.25">
      <c r="A1" s="55" t="s">
        <v>55</v>
      </c>
    </row>
    <row r="2" spans="1:12" x14ac:dyDescent="0.2">
      <c r="B2" s="2" t="s">
        <v>0</v>
      </c>
    </row>
    <row r="3" spans="1:12" x14ac:dyDescent="0.2">
      <c r="A3" s="14"/>
      <c r="B3" s="9"/>
      <c r="C3" s="10"/>
      <c r="D3" s="8"/>
      <c r="E3" s="8"/>
      <c r="F3" s="8"/>
      <c r="G3" s="11"/>
      <c r="H3" s="11"/>
      <c r="I3" s="11"/>
      <c r="J3" s="12"/>
      <c r="K3" s="12"/>
      <c r="L3" s="14"/>
    </row>
    <row r="4" spans="1:12" ht="25.5" x14ac:dyDescent="0.2">
      <c r="A4" s="15" t="s">
        <v>1</v>
      </c>
      <c r="B4" s="16" t="s">
        <v>2</v>
      </c>
      <c r="C4" s="17" t="s">
        <v>3</v>
      </c>
      <c r="D4" s="15" t="s">
        <v>4</v>
      </c>
      <c r="E4" s="15" t="s">
        <v>5</v>
      </c>
      <c r="F4" s="15" t="s">
        <v>6</v>
      </c>
      <c r="G4" s="18"/>
      <c r="H4" s="18"/>
      <c r="I4" s="18"/>
      <c r="J4" s="19" t="s">
        <v>7</v>
      </c>
      <c r="K4" s="21" t="s">
        <v>8</v>
      </c>
      <c r="L4" s="21" t="s">
        <v>9</v>
      </c>
    </row>
    <row r="5" spans="1:12" x14ac:dyDescent="0.2">
      <c r="A5" s="22"/>
      <c r="B5" s="23"/>
      <c r="C5" s="24"/>
      <c r="D5" s="22"/>
      <c r="E5" s="22"/>
      <c r="F5" s="22"/>
      <c r="G5" s="25"/>
      <c r="H5" s="25"/>
      <c r="I5" s="25"/>
      <c r="J5" s="26"/>
      <c r="K5" s="42"/>
      <c r="L5" s="14"/>
    </row>
    <row r="6" spans="1:12" x14ac:dyDescent="0.2">
      <c r="A6" s="30"/>
      <c r="B6" s="29"/>
      <c r="C6" s="30"/>
      <c r="D6" s="28" t="s">
        <v>11</v>
      </c>
      <c r="E6" s="28"/>
      <c r="F6" s="28"/>
      <c r="G6" s="31"/>
      <c r="H6" s="31"/>
      <c r="I6" s="31"/>
      <c r="J6" s="32"/>
      <c r="K6" s="56"/>
      <c r="L6" s="34">
        <f>+'Febbraio 25BPAnticipi'!L8</f>
        <v>0</v>
      </c>
    </row>
    <row r="7" spans="1:12" x14ac:dyDescent="0.2">
      <c r="A7" s="24"/>
      <c r="B7" s="23"/>
      <c r="C7" s="24"/>
      <c r="D7" s="22"/>
      <c r="E7" s="22"/>
      <c r="F7" s="22"/>
      <c r="G7" s="25"/>
      <c r="H7" s="25"/>
      <c r="I7" s="25"/>
      <c r="J7" s="26"/>
      <c r="K7" s="42"/>
      <c r="L7" s="35"/>
    </row>
    <row r="8" spans="1:12" x14ac:dyDescent="0.2">
      <c r="A8" s="30"/>
      <c r="B8" s="63"/>
      <c r="C8" s="64"/>
      <c r="D8" s="50" t="s">
        <v>12</v>
      </c>
      <c r="E8" s="50"/>
      <c r="F8" s="50"/>
      <c r="G8" s="51"/>
      <c r="H8" s="51"/>
      <c r="I8" s="51"/>
      <c r="J8" s="53"/>
      <c r="K8" s="53"/>
      <c r="L8" s="34">
        <f>L6+(SUM(K6:K8)-SUM(J6:J8))</f>
        <v>0</v>
      </c>
    </row>
    <row r="9" spans="1:12" x14ac:dyDescent="0.2">
      <c r="L9" s="65"/>
    </row>
    <row r="10" spans="1:12" x14ac:dyDescent="0.2">
      <c r="L10" s="54"/>
    </row>
    <row r="11" spans="1:12" x14ac:dyDescent="0.2">
      <c r="L11" s="65"/>
    </row>
    <row r="12" spans="1:12" x14ac:dyDescent="0.2">
      <c r="L12" s="54"/>
    </row>
  </sheetData>
  <pageMargins left="0.70866141732283472" right="0.70866141732283472" top="0.74803149606299213" bottom="0.74803149606299213" header="0.31496062992125984" footer="0.31496062992125984"/>
  <pageSetup paperSize="8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36</vt:i4>
      </vt:variant>
      <vt:variant>
        <vt:lpstr>Intervalli denominati</vt:lpstr>
      </vt:variant>
      <vt:variant>
        <vt:i4>36</vt:i4>
      </vt:variant>
    </vt:vector>
  </HeadingPairs>
  <TitlesOfParts>
    <vt:vector size="72" baseType="lpstr">
      <vt:lpstr>Gennaio 25</vt:lpstr>
      <vt:lpstr>Gennaio25BP</vt:lpstr>
      <vt:lpstr>Gennaio 25BPAnticipi</vt:lpstr>
      <vt:lpstr>Febbraio 25</vt:lpstr>
      <vt:lpstr>Febbraio25BP</vt:lpstr>
      <vt:lpstr>Febbraio 25BPAnticipi</vt:lpstr>
      <vt:lpstr>Marzo 25</vt:lpstr>
      <vt:lpstr>Marzo 25BP</vt:lpstr>
      <vt:lpstr>Marzo 25BPAnticipi</vt:lpstr>
      <vt:lpstr>Aprile 25</vt:lpstr>
      <vt:lpstr>Aprile 25BP</vt:lpstr>
      <vt:lpstr>Aprile 25BPAnticipi </vt:lpstr>
      <vt:lpstr>Maggio 25</vt:lpstr>
      <vt:lpstr>Maggio 25BP</vt:lpstr>
      <vt:lpstr>Maggio 25BPAnticipi</vt:lpstr>
      <vt:lpstr>Giugno 25</vt:lpstr>
      <vt:lpstr>Giugno 25BP</vt:lpstr>
      <vt:lpstr>Giugno 25BPAnticipi</vt:lpstr>
      <vt:lpstr>Luglio 25</vt:lpstr>
      <vt:lpstr>Luglio 25BP</vt:lpstr>
      <vt:lpstr>Luglio 25BPAnticipi</vt:lpstr>
      <vt:lpstr>Agosto 25</vt:lpstr>
      <vt:lpstr>Agosto 25BP</vt:lpstr>
      <vt:lpstr>Agosto 25BPAnticipi</vt:lpstr>
      <vt:lpstr>Settembre 25</vt:lpstr>
      <vt:lpstr>Settembre 25BP</vt:lpstr>
      <vt:lpstr>Settembre 25BPAnticipi</vt:lpstr>
      <vt:lpstr>Ottobre 25</vt:lpstr>
      <vt:lpstr>Ottobre 25BP </vt:lpstr>
      <vt:lpstr>Ottobre 25BPAnticipi</vt:lpstr>
      <vt:lpstr>Novembre 25</vt:lpstr>
      <vt:lpstr>Novembre 25BP</vt:lpstr>
      <vt:lpstr>Novembre 25BPAnticipi</vt:lpstr>
      <vt:lpstr>Dicembre 25</vt:lpstr>
      <vt:lpstr>Dicembre 25BP</vt:lpstr>
      <vt:lpstr>Dicembre 25BPAnticipi</vt:lpstr>
      <vt:lpstr>'Agosto 25'!Area_stampa</vt:lpstr>
      <vt:lpstr>'Agosto 25BP'!Area_stampa</vt:lpstr>
      <vt:lpstr>'Agosto 25BPAnticipi'!Area_stampa</vt:lpstr>
      <vt:lpstr>'Aprile 25'!Area_stampa</vt:lpstr>
      <vt:lpstr>'Aprile 25BP'!Area_stampa</vt:lpstr>
      <vt:lpstr>'Aprile 25BPAnticipi '!Area_stampa</vt:lpstr>
      <vt:lpstr>'Dicembre 25'!Area_stampa</vt:lpstr>
      <vt:lpstr>'Dicembre 25BP'!Area_stampa</vt:lpstr>
      <vt:lpstr>'Dicembre 25BPAnticipi'!Area_stampa</vt:lpstr>
      <vt:lpstr>'Febbraio 25'!Area_stampa</vt:lpstr>
      <vt:lpstr>'Febbraio 25BPAnticipi'!Area_stampa</vt:lpstr>
      <vt:lpstr>Febbraio25BP!Area_stampa</vt:lpstr>
      <vt:lpstr>'Gennaio 25'!Area_stampa</vt:lpstr>
      <vt:lpstr>'Gennaio 25BPAnticipi'!Area_stampa</vt:lpstr>
      <vt:lpstr>Gennaio25BP!Area_stampa</vt:lpstr>
      <vt:lpstr>'Giugno 25'!Area_stampa</vt:lpstr>
      <vt:lpstr>'Giugno 25BP'!Area_stampa</vt:lpstr>
      <vt:lpstr>'Giugno 25BPAnticipi'!Area_stampa</vt:lpstr>
      <vt:lpstr>'Luglio 25'!Area_stampa</vt:lpstr>
      <vt:lpstr>'Luglio 25BP'!Area_stampa</vt:lpstr>
      <vt:lpstr>'Luglio 25BPAnticipi'!Area_stampa</vt:lpstr>
      <vt:lpstr>'Maggio 25'!Area_stampa</vt:lpstr>
      <vt:lpstr>'Maggio 25BP'!Area_stampa</vt:lpstr>
      <vt:lpstr>'Maggio 25BPAnticipi'!Area_stampa</vt:lpstr>
      <vt:lpstr>'Marzo 25'!Area_stampa</vt:lpstr>
      <vt:lpstr>'Marzo 25BP'!Area_stampa</vt:lpstr>
      <vt:lpstr>'Marzo 25BPAnticipi'!Area_stampa</vt:lpstr>
      <vt:lpstr>'Novembre 25'!Area_stampa</vt:lpstr>
      <vt:lpstr>'Novembre 25BP'!Area_stampa</vt:lpstr>
      <vt:lpstr>'Novembre 25BPAnticipi'!Area_stampa</vt:lpstr>
      <vt:lpstr>'Ottobre 25'!Area_stampa</vt:lpstr>
      <vt:lpstr>'Ottobre 25BP '!Area_stampa</vt:lpstr>
      <vt:lpstr>'Ottobre 25BPAnticipi'!Area_stampa</vt:lpstr>
      <vt:lpstr>'Settembre 25'!Area_stampa</vt:lpstr>
      <vt:lpstr>'Settembre 25BP'!Area_stampa</vt:lpstr>
      <vt:lpstr>'Settembre 25BPAnticipi'!Area_stampa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De Gobbi</dc:creator>
  <cp:lastModifiedBy>Francesco Marcuzzi</cp:lastModifiedBy>
  <cp:lastPrinted>2026-01-09T09:22:12Z</cp:lastPrinted>
  <dcterms:created xsi:type="dcterms:W3CDTF">2019-01-29T11:48:25Z</dcterms:created>
  <dcterms:modified xsi:type="dcterms:W3CDTF">2026-07-15T12:10:30Z</dcterms:modified>
</cp:coreProperties>
</file>